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815" tabRatio="603" activeTab="0"/>
  </bookViews>
  <sheets>
    <sheet name="Overview2" sheetId="1" r:id="rId1"/>
    <sheet name="FinancialData (2)" sheetId="2" r:id="rId2"/>
    <sheet name="Procurement" sheetId="3" r:id="rId3"/>
    <sheet name="Risk Assesment (2)" sheetId="4" r:id="rId4"/>
    <sheet name="Rating (2)" sheetId="5" r:id="rId5"/>
    <sheet name="Project Indicators (2)" sheetId="6" r:id="rId6"/>
    <sheet name="Lessons Learned" sheetId="7" r:id="rId7"/>
    <sheet name="Results Tracker" sheetId="8" r:id="rId8"/>
    <sheet name="Units for Indicators (2)" sheetId="9" r:id="rId9"/>
    <sheet name="Sheet1" sheetId="10" r:id="rId10"/>
  </sheets>
  <externalReferences>
    <externalReference r:id="rId13"/>
    <externalReference r:id="rId14"/>
  </externalReferences>
  <definedNames>
    <definedName name="_xlfn.AGGREGATE" hidden="1">#NAME?</definedName>
    <definedName name="Month">'[1]Dropdowns'!$G$2:$G$13</definedName>
    <definedName name="type1">'[2]Results Tracker'!$G$146:$G$149</definedName>
    <definedName name="Year">'[1]Dropdowns'!$H$2:$H$36</definedName>
  </definedNames>
  <calcPr fullCalcOnLoad="1"/>
</workbook>
</file>

<file path=xl/sharedStrings.xml><?xml version="1.0" encoding="utf-8"?>
<sst xmlns="http://schemas.openxmlformats.org/spreadsheetml/2006/main" count="1546" uniqueCount="834">
  <si>
    <t xml:space="preserve">Project Summary: </t>
  </si>
  <si>
    <t>S</t>
  </si>
  <si>
    <t>List documents/ reports/ brochures / articles that have been prepared about the project.</t>
  </si>
  <si>
    <t>List the Website address (URL) of project.</t>
  </si>
  <si>
    <t xml:space="preserve">Project contacts:  </t>
  </si>
  <si>
    <t>National Project Manager/Coordinator</t>
  </si>
  <si>
    <t xml:space="preserve">Name: </t>
  </si>
  <si>
    <t xml:space="preserve">Email: </t>
  </si>
  <si>
    <t xml:space="preserve">Date: </t>
  </si>
  <si>
    <t>Honduras</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</si>
  <si>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</si>
  <si>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</si>
  <si>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</si>
  <si>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</si>
  <si>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</si>
  <si>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</si>
  <si>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</si>
  <si>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</si>
  <si>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</si>
  <si>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</si>
  <si>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</si>
  <si>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</si>
  <si>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</si>
  <si>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</si>
  <si>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</si>
  <si>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</si>
  <si>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</si>
  <si>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</si>
  <si>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</si>
  <si>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</si>
  <si>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</si>
  <si>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</si>
  <si>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</si>
  <si>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</si>
  <si>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</si>
  <si>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</si>
  <si>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</si>
  <si>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</si>
  <si>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</si>
  <si>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</si>
  <si>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</si>
  <si>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</si>
  <si>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</si>
  <si>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</si>
  <si>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</si>
  <si>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</si>
  <si>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</si>
  <si>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</si>
  <si>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</si>
  <si>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</si>
  <si>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</si>
  <si>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</si>
  <si>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</si>
  <si>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</si>
  <si>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</si>
  <si>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</si>
  <si>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</si>
  <si>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</si>
  <si>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</si>
  <si>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</si>
  <si>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</si>
  <si>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</si>
  <si>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</si>
  <si>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</si>
  <si>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</si>
  <si>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</si>
  <si>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</si>
  <si>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</si>
  <si>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</si>
  <si>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</si>
  <si>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</si>
  <si>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</si>
  <si>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</si>
  <si>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</si>
  <si>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</si>
  <si>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</si>
  <si>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</si>
  <si>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</si>
  <si>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</si>
  <si>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</si>
  <si>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</si>
  <si>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</si>
  <si>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</si>
  <si>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</si>
  <si>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</si>
  <si>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</si>
  <si>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</si>
  <si>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</si>
  <si>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</si>
  <si>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</si>
  <si>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</si>
  <si>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</si>
  <si>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</si>
  <si>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</si>
  <si>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</si>
  <si>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</si>
  <si>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</si>
  <si>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</si>
  <si>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</si>
  <si>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</si>
  <si>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</si>
  <si>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</si>
  <si>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</si>
  <si>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</si>
  <si>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</si>
  <si>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</si>
  <si>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</si>
  <si>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</si>
  <si>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</si>
  <si>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</si>
  <si>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</si>
  <si>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</si>
  <si>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June 2013</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</si>
  <si>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</si>
  <si>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</si>
  <si>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</si>
  <si>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</si>
  <si>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</si>
  <si>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 xml:space="preserve">Outcome 3 - Targeted capacity building and outreach enable stakeholders at all levels to effectively respond to long-term climate change impacts  </t>
  </si>
  <si>
    <t>HS</t>
  </si>
  <si>
    <t>HND/MIE/Water/2010/4</t>
  </si>
  <si>
    <t xml:space="preserve">Component 3: Targeted capacity building and outreach enable stakeholders at all levels to effectively respond to long-term climate change impacts </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</si>
  <si>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</si>
  <si>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</si>
  <si>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</si>
  <si>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</si>
  <si>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</si>
  <si>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Results Tracker for Adaptation Fund (AF)  Projects    </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</si>
  <si>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</si>
  <si>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Service Contract</t>
  </si>
  <si>
    <t>Sonia Suazo</t>
  </si>
  <si>
    <t>sonia.suazo@gmail.com</t>
  </si>
  <si>
    <t>José Antonio Galdames</t>
  </si>
  <si>
    <t>joseantoniogaldames@gmail.com</t>
  </si>
  <si>
    <t>Jose Antonio Galdames</t>
  </si>
  <si>
    <t xml:space="preserve">Sonia Suazo </t>
  </si>
  <si>
    <t xml:space="preserve">sonia.suazo@gmail.com </t>
  </si>
  <si>
    <t>OUTPUT</t>
  </si>
  <si>
    <t>Component 1: Relevant institutional structures including the National Water Authority, strengthened for mainstreaming climate change risks into water resources management as well as into national planning, public investment - budgeting and decision-making processes (at various scales)</t>
  </si>
  <si>
    <t>1.1  Integration of climate change risks and opportunities into the new Water Law and the new National Plan Law effectively mainstreams these into water resource policies, watershed management plans, and investment planning policies for sectors with high water demand</t>
  </si>
  <si>
    <t>1.3. National meteorological network strengthened, and quality and quantity of information on the scientific, technical and socioeconomic aspects on impacts of climate change, vulnerability and adaptation improved</t>
  </si>
  <si>
    <t>Total Component 1</t>
  </si>
  <si>
    <t xml:space="preserve">Component 2: Comprehensive measures piloted to safeguard Tegucigalpa City and environs´ water supplies in response to existing and projected water scarcity and to the vulnerability to extreme climate events </t>
  </si>
  <si>
    <t>2.1. Water provisioning services maintained despite long-term climate trends through sustainable land use practices piloted in the highland watersheds and green belt around Tegucigalpa</t>
  </si>
  <si>
    <t>Total Component 2</t>
  </si>
  <si>
    <t>3.1. Targeted training provided to policy-makers and key stakeholder at national and municipal levels on the incorporation of CCA information in decision-making processes</t>
  </si>
  <si>
    <t>3.2. “Policy dialogue platforms”, enable key Ministries and stakeholder groups to define and prioritize adaptation options, negotiate trade-offs and resolve conflicts</t>
  </si>
  <si>
    <t>3.3 Communications and outreach strategy uptakes lessons and practices developed through the project for replication</t>
  </si>
  <si>
    <t>Total Component 3</t>
  </si>
  <si>
    <t>Project Execution</t>
  </si>
  <si>
    <t>PLANNED EXPENDITURE SCHEDULE</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</si>
  <si>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</si>
  <si>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</si>
  <si>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Please provide the number of  contracts under $2,500, signed during this reporting period:</t>
  </si>
  <si>
    <t>Contract Value/Amount (USD)</t>
  </si>
  <si>
    <t>Payment to Date</t>
  </si>
  <si>
    <t>Remaining Balance</t>
  </si>
  <si>
    <t>CONTRACT &amp; Procurement Method</t>
  </si>
  <si>
    <t>Bid Amount (USD)</t>
  </si>
  <si>
    <t>Winning Bid Amount (USD)</t>
  </si>
  <si>
    <t>Selection Justification for the Winner</t>
  </si>
  <si>
    <t>Policy  and decision-makers at all levels are gradually perceiving the need to mainstream climate change considerations into development plans and associated investments.</t>
  </si>
  <si>
    <t>Low</t>
  </si>
  <si>
    <t>Tensions or potential governance conflicts at the national level</t>
  </si>
  <si>
    <t>Weak implementation of the new Water Law and National Plan Law</t>
  </si>
  <si>
    <t>Limited coordination between SERNA and SEPLAN</t>
  </si>
  <si>
    <t xml:space="preserve">The key municipal stakeholders do not agree on advancing adaptation strategies coordinated at basin level. </t>
  </si>
  <si>
    <t>Reforms to and implementation of the real cost of water is difficult given the vested interests.</t>
  </si>
  <si>
    <t>Medium</t>
  </si>
  <si>
    <t>Land use pressures limit the possibility of widening and consolidating the forest corridors in the high basin of the Choluteca.</t>
  </si>
  <si>
    <t>Conflicts over the water resource among the private sector, local and national governments, and the communities.</t>
  </si>
  <si>
    <t>Project Objective: To increase resilience to climate change water-related risks in the most vulnerable population in Honduras through pilot activities and an overarching intervention to mainstream climate change considerations into the water sector.</t>
  </si>
  <si>
    <t>Component 1: Relevant institutional structures including the National Water Authority, strengthened for mainstreaming climate change risks into water resources management as well as into national planning, public investment, budgeting and decision-making processes (at various scales)</t>
  </si>
  <si>
    <t>Component 2: Comprehensive measures piloted to safeguard Tegucigalpa City and environments water supplies in response to existing and projected water scarcity and to the vulnerability to extreme climate events</t>
  </si>
  <si>
    <t>Coordination mechanism between SERNA and SEPLAN for incorporating  climate change into development planning, agreed upon and operational</t>
  </si>
  <si>
    <t xml:space="preserve">There is no mechanism to coordinate the mainstreaming of climate change considerations into development planning between SERNA and SEPLAN                     </t>
  </si>
  <si>
    <t xml:space="preserve">Regular, periodic meetings between SERNA and SEPLAN based on an agreement between agencies beginning Year 1 (and other stakeholders)               </t>
  </si>
  <si>
    <t xml:space="preserve">At least four regional development plans have mainstreamed climate change considerations in a verifiable manner (measures against a baseline evaluation) by year 4                  </t>
  </si>
  <si>
    <t xml:space="preserve">The government is currently preparing the bases for the elaboration of regional development plans.  Climate change issues would not be included based on a business-as-usual situation.                 </t>
  </si>
  <si>
    <t xml:space="preserve">Number of regional development plans that mainstream climate change considerations            </t>
  </si>
  <si>
    <t xml:space="preserve">The national meteorological network has better spatial distribution and mechanisms for information flow          </t>
  </si>
  <si>
    <t xml:space="preserve">Only fourteen hydrometeorological stations, many of these in poor conditions,  installed in the country with limited diagnostic capacity.              
Four institutions (SMN, SANAA, Water Resources, COPECO) manage Met station networks; a baseline update will be carried out, taking into account the type of station.       
</t>
  </si>
  <si>
    <t xml:space="preserve">The National Meteorological Network improved regarding number of stations, improve the quality of the information and information flow among institutions.    </t>
  </si>
  <si>
    <t>Number of key institutions and stakeholders at the national and sub-national levels with access to relevant climate change information and integrate it into their core  work.</t>
  </si>
  <si>
    <t>Access to climate change and variability information is extremely limited. Currently, Honduras does not have a public access system for climate change information</t>
  </si>
  <si>
    <t>At least 4 key line ministries (and other entities), 30 key resource user groups represented in the Regional Development Councils and at least 30% of the municipalities at the national level are regularly using information on climate change disseminated by the Water Authority, which will be strengthened through the Project by Year 3.</t>
  </si>
  <si>
    <t xml:space="preserve">Number of hectares of new forest corridors in the high basin of the Cholutecha contribute toward enhanced ecosystem water supply services.                  </t>
  </si>
  <si>
    <t xml:space="preserve">There are  5 protected areas covering 30,000 hectares (in the project's area). However, these protected areas are not connected and face growing threats of urban development and an expanding agricultural frontier.                 </t>
  </si>
  <si>
    <t xml:space="preserve">60,000 hectares of forest corridors of the high basin of the Choluteca under effective protection by Year 5                 </t>
  </si>
  <si>
    <t xml:space="preserve"> Climate change considerations incorporated into water pricing            </t>
  </si>
  <si>
    <t xml:space="preserve">The incorporation of the projected climate change impacts into the price of water in Tegucigalpa has not been considered.                </t>
  </si>
  <si>
    <t xml:space="preserve">Reforms  to water pricing policies incorporate climate change scenarios by Year 3              </t>
  </si>
  <si>
    <t>Number of Early Warning Systems for floods and landslides operational.</t>
  </si>
  <si>
    <t xml:space="preserve">Currently there are no Early Warning Systems operational for floods and landslides.                </t>
  </si>
  <si>
    <t xml:space="preserve">Four Early Warning Systems established that benefit an estimated total population of 13,000  in Tegucigalpa's most vulnerable areas and the high basin of the Cholutecha by Year 3 </t>
  </si>
  <si>
    <t>Number of staff and key stakeholders that effectively apply the training on climate risk issues in planning and programming work.</t>
  </si>
  <si>
    <t xml:space="preserve">Currently, government staff at the national and sub-national levels does not have a good understanding of climate change issues nor of the necessary tools and information to effectively incorporate them in planning and programming processes. The public in general, including the public sector, has an even more limited understanding.                 </t>
  </si>
  <si>
    <t xml:space="preserve">At least 300 stakeholders at the national and sub-national levels that participate in training sessions report the effective application of new skills and knowledge by Year 2.          </t>
  </si>
  <si>
    <t>Number of agencies, sectors and regions that actively participate in the  water policies dialogues</t>
  </si>
  <si>
    <t xml:space="preserve">At least 30 key institutions including line ministries, unions and local government entities participate in the  water policies dialogues, beginning in Year 1.               </t>
  </si>
  <si>
    <t>Number of lessons learned and best practices included in the project outreach strategy</t>
  </si>
  <si>
    <t xml:space="preserve">Currently, the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</si>
  <si>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 xml:space="preserve">Every year of project implementation, at least 10 lessons learned and best practices consolidated in Experience Notes and disseminated through website and other media. Beginning Year 2. </t>
  </si>
  <si>
    <t>Outcome 1  Relevant institutional structures including the National Water Authority, strengthened for mainstreaming climate change risks into water resources management and into national planning and programming processes</t>
  </si>
  <si>
    <t>Outcome 2 - Comprehensive measures piloted to safeguard Tegucigalpa City and environments water supplies in response to existing and projected water scarcity and vulnerability to extreme climate events</t>
  </si>
  <si>
    <t>Not applicable</t>
  </si>
  <si>
    <t xml:space="preserve">The materials generated by the different partner institutions are compiled, revised and online                                             
The technicians from key institutions and municipalities use the Project's information disclosed in the Project's e-Bulletin. Climate Change best practices or lessons learned are used by researchers, students and decision-makers.                            </t>
  </si>
  <si>
    <t xml:space="preserve">Government support has been limited to water distribution to poor homes and not in promoting more sustainable options like harvesting rainwater and water storage systems.
Only one study has been carried out on possible infrastructure for landslide and flood control but actions have not been implemented.                     </t>
  </si>
  <si>
    <t>UNDP</t>
  </si>
  <si>
    <t>Tegucigalpa and vicinities</t>
  </si>
  <si>
    <t>RISK ASSESSMENT</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</si>
  <si>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</si>
  <si>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Please Provide the Name and Contact information of person(s) responsible for completing the Rating section</t>
  </si>
  <si>
    <t xml:space="preserve">Currently, government staff at the national and sub-national levels does not have a good understanding of the climate change issues nor the necessary information and tools to effectively incorporate them in planning and programming processes. The public in general, including the public sector, has an even more limited understanding.    </t>
  </si>
  <si>
    <t>Which of these measures has been most effective and why?</t>
  </si>
  <si>
    <t>Concrete Adaptation Interventions</t>
  </si>
  <si>
    <t>Please describe the concrete adaptation measures being undertaken by the project/programme</t>
  </si>
  <si>
    <t>Climate Resilient Measures</t>
  </si>
  <si>
    <t>Please Describe the Climate Resilient measures being undertaken by  the project/programme.</t>
  </si>
  <si>
    <t>High</t>
  </si>
  <si>
    <t>Dennis Funes, Gabor Vereczi</t>
  </si>
  <si>
    <t>dennis.funes@undp.org, gabor.vereczi@undp.org</t>
  </si>
  <si>
    <r>
      <t>Estimated cumulative total disbursement as of</t>
    </r>
    <r>
      <rPr>
        <b/>
        <sz val="11"/>
        <color indexed="10"/>
        <rFont val="Times New Roman"/>
        <family val="1"/>
      </rPr>
      <t xml:space="preserve"> June 30th, 2015</t>
    </r>
  </si>
  <si>
    <t>1.2 Capacities at the new Water Authority and SEPLAN for integrating climate risks into planning and programming processes strengthened (eg investments, allocation of land and water use rights, and urban development)</t>
  </si>
  <si>
    <t>1.4 Climate risk assessment tools and information available (eg updated National Hydrological Balance, vulnerability assessment of groundwater resources, update of CC risk socioeconomic indicators, review of climate related risk maps) to relevant institutions and embedded in planning processes for climate proofing watershed management approaches, agricultural practices, flood and landslide control measures, and infrastructure development</t>
  </si>
  <si>
    <t>2.2 Financial mechanisms (eg water pricing, risk transfer/insurance) assist in managing water supply and demand to address current and projected water scarcity in the capital city and surrounding landscape</t>
  </si>
  <si>
    <t xml:space="preserve">2.3 Activities for adaptation to climate change impacts, ranging from water scarcity to flooding piloted in the 14 most vulnerable areas of Tegucigalpa (eg low cost water storage facilities, stabilized landslides areas, more efficient water use and rainfall management schemes, early warning systems) </t>
  </si>
  <si>
    <t>2.4 Targeted thematic strategic plans (eg. adaptation strategy for upper Choluteca basin, rainfall management plan, groundwater diagnostic analysis) enable municipal authorities of the upper Choluteca River to overcome short-term reactive responses to climatic risks and impacts</t>
  </si>
  <si>
    <t xml:space="preserve">2.2 Financial mecanisms assist in management of water provision </t>
  </si>
  <si>
    <t>Signiture Date</t>
  </si>
  <si>
    <t>12-aug-14</t>
  </si>
  <si>
    <t>Individual Consultant</t>
  </si>
  <si>
    <t>Lowest bid; Best Value for Money</t>
  </si>
  <si>
    <t>Lowest bid for each item; Best Value for Money</t>
  </si>
  <si>
    <t>U</t>
  </si>
  <si>
    <t>List outputs planned and corresponding projected cost for the upcoming reporting period</t>
  </si>
  <si>
    <t>List ouput and corresponding amount spent for the current reporting period</t>
  </si>
  <si>
    <t xml:space="preserve">http://acchonduras.wordpress.com
https://www.facebook.com/pfacc
http://hidro.sinia.gob.hn/    (Water Portal developed by PFA)
http://cambioclimaticohn.org/?cat=11&amp;title=Adaptaci%F3n&amp;lang=es
http://www.undp-alm.org/projects/af-honduras
</t>
  </si>
  <si>
    <t>dennis.funes@undp.org</t>
  </si>
  <si>
    <t>Dennis Funes, UNDP Programme Officer Honduras</t>
  </si>
  <si>
    <t>MS</t>
  </si>
  <si>
    <t>MU</t>
  </si>
  <si>
    <t xml:space="preserve">As a part of KM strategy were thematically indexed documents and materials elaborated by the project or strategic parters. These documents are online as a document repository making a total of 121 files.
</t>
  </si>
  <si>
    <t xml:space="preserve"> June 30th , 2014 - June 30th 2015</t>
  </si>
  <si>
    <t xml:space="preserve">INVESTMENT INCOME </t>
  </si>
  <si>
    <t>Amount of annual investment income generated from the Adaptation Fund’s grant</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</si>
  <si>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</si>
  <si>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</si>
  <si>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Adaptation Fund Strategic Results Framework</t>
  </si>
  <si>
    <t>Project ID</t>
  </si>
  <si>
    <t>Type of implementing entity</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</si>
  <si>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</si>
  <si>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</si>
  <si>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</si>
  <si>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</si>
  <si>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</si>
  <si>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</si>
  <si>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</si>
  <si>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</si>
  <si>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indexed="8"/>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</si>
  <si>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</si>
  <si>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</si>
  <si>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</si>
  <si>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</si>
  <si>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</si>
  <si>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</si>
  <si>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</si>
  <si>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</si>
  <si>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</si>
  <si>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</si>
  <si>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</si>
  <si>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</si>
  <si>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</si>
  <si>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</si>
  <si>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</si>
  <si>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</si>
  <si>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</si>
  <si>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</si>
  <si>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indexed="8"/>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</si>
  <si>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</si>
  <si>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</si>
  <si>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</si>
  <si>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</si>
  <si>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</si>
  <si>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</si>
  <si>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</si>
  <si>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</si>
  <si>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</si>
  <si>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</si>
  <si>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</si>
  <si>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</si>
  <si>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</si>
  <si>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</si>
  <si>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</si>
  <si>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</si>
  <si>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</si>
  <si>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</si>
  <si>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</si>
  <si>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</si>
  <si>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</si>
  <si>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</si>
  <si>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</si>
  <si>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</si>
  <si>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</si>
  <si>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</si>
  <si>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</si>
  <si>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</si>
  <si>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indexed="8"/>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</si>
  <si>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</si>
  <si>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</si>
  <si>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</si>
  <si>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</si>
  <si>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</si>
  <si>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</si>
  <si>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</si>
  <si>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</si>
  <si>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</si>
  <si>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indexed="8"/>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</si>
  <si>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</si>
  <si>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</si>
  <si>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</si>
  <si>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</si>
  <si>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</si>
  <si>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</si>
  <si>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</si>
  <si>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</si>
  <si>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</si>
  <si>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</si>
  <si>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</si>
  <si>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</si>
  <si>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</si>
  <si>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</si>
  <si>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</si>
  <si>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</si>
  <si>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</si>
  <si>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</si>
  <si>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indexed="8"/>
        <rFont val="Calibri"/>
        <family val="2"/>
      </rPr>
      <t>Core Indicator</t>
    </r>
    <r>
      <rPr>
        <sz val="11"/>
        <color theme="1"/>
        <rFont val="Calibri"/>
        <family val="2"/>
      </rPr>
      <t xml:space="preserve"> 6.1.2: Increased income, or avoided decrease in income</t>
    </r>
  </si>
  <si>
    <r>
      <t xml:space="preserve">Number of households </t>
    </r>
    <r>
      <rPr>
        <i/>
        <sz val="9"/>
        <color indexed="8"/>
        <rFont val="Calibri"/>
        <family val="2"/>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</si>
  <si>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</si>
  <si>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</si>
  <si>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</si>
  <si>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</si>
  <si>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</si>
  <si>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</si>
  <si>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</si>
  <si>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</si>
  <si>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</si>
  <si>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</si>
  <si>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</si>
  <si>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</si>
  <si>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</si>
  <si>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</si>
  <si>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</si>
  <si>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</si>
  <si>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</si>
  <si>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</si>
  <si>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</si>
  <si>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</si>
  <si>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</si>
  <si>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</si>
  <si>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</si>
  <si>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</si>
  <si>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</si>
  <si>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</si>
  <si>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</si>
  <si>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</si>
  <si>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</si>
  <si>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</si>
  <si>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</si>
  <si>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</si>
  <si>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</si>
  <si>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</si>
  <si>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</si>
  <si>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</si>
  <si>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</si>
  <si>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</si>
  <si>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</si>
  <si>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</si>
  <si>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</si>
  <si>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</si>
  <si>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</si>
  <si>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</si>
  <si>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</si>
  <si>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</si>
  <si>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</si>
  <si>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</si>
  <si>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</si>
  <si>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</si>
  <si>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</si>
  <si>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</si>
  <si>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</si>
  <si>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</si>
  <si>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</si>
  <si>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</si>
  <si>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</si>
  <si>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</si>
  <si>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</si>
  <si>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</si>
  <si>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</si>
  <si>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</si>
  <si>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</si>
  <si>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</si>
  <si>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</si>
  <si>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</si>
  <si>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</si>
  <si>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</si>
  <si>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</si>
  <si>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Yes</t>
  </si>
  <si>
    <t>Multi-community</t>
  </si>
  <si>
    <t>1: None</t>
  </si>
  <si>
    <t>Handicrafts</t>
  </si>
  <si>
    <t>3: Half</t>
  </si>
  <si>
    <t>Public</t>
  </si>
  <si>
    <t>No</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</si>
  <si>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</si>
  <si>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</si>
  <si>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</si>
  <si>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</si>
  <si>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</si>
  <si>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</si>
  <si>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</si>
  <si>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</si>
  <si>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</si>
  <si>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</si>
  <si>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</si>
  <si>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</si>
  <si>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</si>
  <si>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</si>
  <si>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</si>
  <si>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</si>
  <si>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</si>
  <si>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</si>
  <si>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</si>
  <si>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</si>
  <si>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</si>
  <si>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</si>
  <si>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</si>
  <si>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</si>
  <si>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</si>
  <si>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</si>
  <si>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</si>
  <si>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</si>
  <si>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</si>
  <si>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</si>
  <si>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</si>
  <si>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</si>
  <si>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</si>
  <si>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</si>
  <si>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</si>
  <si>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</si>
  <si>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</si>
  <si>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</si>
  <si>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</si>
  <si>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</si>
  <si>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</si>
  <si>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</si>
  <si>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</si>
  <si>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</si>
  <si>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</si>
  <si>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</si>
  <si>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</si>
  <si>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</si>
  <si>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</si>
  <si>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</si>
  <si>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</si>
  <si>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</si>
  <si>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</si>
  <si>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</si>
  <si>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</si>
  <si>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</si>
  <si>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</si>
  <si>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</si>
  <si>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</si>
  <si>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</si>
  <si>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</si>
  <si>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</si>
  <si>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2: Partially effective</t>
  </si>
  <si>
    <t>Eastern Europe</t>
  </si>
  <si>
    <t>1: Aware of neither</t>
  </si>
  <si>
    <t>1: Non responsive (Lacks all elements )</t>
  </si>
  <si>
    <t>1: Not improved</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</si>
  <si>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</si>
  <si>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</si>
  <si>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</si>
  <si>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</si>
  <si>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</si>
  <si>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</si>
  <si>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</si>
  <si>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</si>
  <si>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</si>
  <si>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</si>
  <si>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</si>
  <si>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Angola</t>
  </si>
  <si>
    <t>km rehabilitated</t>
  </si>
  <si>
    <t>1: Risk knowledge</t>
  </si>
  <si>
    <t>1: No plans conducted or updated</t>
  </si>
  <si>
    <t>Capacity development</t>
  </si>
  <si>
    <t>Albania</t>
  </si>
  <si>
    <t>2: Monitoring and warning service</t>
  </si>
  <si>
    <t>2: Undertaking or updating of assessments in progress</t>
  </si>
  <si>
    <t>Sustainable forest management</t>
  </si>
  <si>
    <t>Argentina</t>
  </si>
  <si>
    <t>3: Dissemination and communication</t>
  </si>
  <si>
    <t>3: Risk and vulnterability assessments completed or updated</t>
  </si>
  <si>
    <t>Strengthening infrastructure</t>
  </si>
  <si>
    <r>
      <t xml:space="preserve">1: Health and Social Infrastructure </t>
    </r>
    <r>
      <rPr>
        <i/>
        <sz val="11"/>
        <color indexed="8"/>
        <rFont val="Calibri"/>
        <family val="2"/>
      </rPr>
      <t>(developed/improved)</t>
    </r>
  </si>
  <si>
    <t>Armenia</t>
  </si>
  <si>
    <t>Forests</t>
  </si>
  <si>
    <t>4: Response capability</t>
  </si>
  <si>
    <t>Supporting livelihoods</t>
  </si>
  <si>
    <r>
      <t xml:space="preserve">2: Physical asset </t>
    </r>
    <r>
      <rPr>
        <i/>
        <sz val="11"/>
        <color indexed="8"/>
        <rFont val="Calibri"/>
        <family val="2"/>
      </rPr>
      <t>(produced/improved/strenghtened)</t>
    </r>
  </si>
  <si>
    <t>Antigua and Barbuda</t>
  </si>
  <si>
    <t>Mangroves</t>
  </si>
  <si>
    <t>Mangrove reforestation</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</si>
  <si>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</si>
  <si>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</si>
  <si>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</si>
  <si>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</si>
  <si>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</si>
  <si>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</si>
  <si>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</si>
  <si>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</si>
  <si>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</si>
  <si>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</si>
  <si>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</si>
  <si>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</si>
  <si>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</si>
  <si>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</si>
  <si>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</si>
  <si>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</si>
  <si>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</si>
  <si>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</si>
  <si>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</si>
  <si>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</si>
  <si>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</si>
  <si>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</si>
  <si>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</si>
  <si>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</si>
  <si>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</si>
  <si>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</si>
  <si>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</si>
  <si>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</si>
  <si>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</si>
  <si>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</si>
  <si>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</si>
  <si>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</si>
  <si>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</si>
  <si>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</si>
  <si>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</si>
  <si>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</si>
  <si>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</si>
  <si>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</si>
  <si>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</si>
  <si>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</si>
  <si>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</si>
  <si>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</si>
  <si>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</si>
  <si>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</si>
  <si>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</si>
  <si>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</si>
  <si>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</si>
  <si>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</si>
  <si>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</si>
  <si>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</si>
  <si>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</si>
  <si>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</si>
  <si>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</si>
  <si>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</si>
  <si>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</si>
  <si>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</si>
  <si>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</si>
  <si>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</si>
  <si>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</si>
  <si>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</si>
  <si>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</si>
  <si>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</si>
  <si>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</si>
  <si>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</si>
  <si>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</si>
  <si>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</si>
  <si>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</si>
  <si>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</si>
  <si>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</si>
  <si>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</si>
  <si>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</si>
  <si>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</si>
  <si>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</si>
  <si>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</si>
  <si>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</si>
  <si>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Czech Republic</t>
  </si>
  <si>
    <t>Djibouti</t>
  </si>
  <si>
    <t>Dominica</t>
  </si>
  <si>
    <t>Dominican Republic</t>
  </si>
  <si>
    <t>Algeria</t>
  </si>
  <si>
    <t>Ecuador</t>
  </si>
  <si>
    <t>Egypt</t>
  </si>
  <si>
    <t>Eritrea</t>
  </si>
  <si>
    <t>Estonia</t>
  </si>
  <si>
    <t>Ethiopia</t>
  </si>
  <si>
    <t>Fiji</t>
  </si>
  <si>
    <t>Micronesia, Fed. States of</t>
  </si>
  <si>
    <t>Gabon</t>
  </si>
  <si>
    <t>Georgia</t>
  </si>
  <si>
    <t>Ghana</t>
  </si>
  <si>
    <t>Guinea</t>
  </si>
  <si>
    <t>Gambia, The</t>
  </si>
  <si>
    <t>Guinea-Bissau</t>
  </si>
  <si>
    <t>Equatorial Guinea</t>
  </si>
  <si>
    <t>Grenada</t>
  </si>
  <si>
    <t>Guatemala</t>
  </si>
  <si>
    <t>Guyana</t>
  </si>
  <si>
    <t>Croatia</t>
  </si>
  <si>
    <t>Haiti</t>
  </si>
  <si>
    <t>Hungary</t>
  </si>
  <si>
    <t>Indonesia</t>
  </si>
  <si>
    <t>India</t>
  </si>
  <si>
    <t>Iran, Islamic Republic of</t>
  </si>
  <si>
    <t>Jamaica</t>
  </si>
  <si>
    <t>Jordan</t>
  </si>
  <si>
    <t>Kazakhstan</t>
  </si>
  <si>
    <t>Kenya</t>
  </si>
  <si>
    <t>Kyrgyz Republic</t>
  </si>
  <si>
    <t>Cambodia</t>
  </si>
  <si>
    <t>Kiribati</t>
  </si>
  <si>
    <t>Saint Kitts and Nevis</t>
  </si>
  <si>
    <t>Korea, Republic of</t>
  </si>
  <si>
    <t>Lao People's Democratic Republic</t>
  </si>
  <si>
    <t>Lebanon</t>
  </si>
  <si>
    <t>Liberia</t>
  </si>
  <si>
    <t>Libya</t>
  </si>
  <si>
    <t>Saint Lucia</t>
  </si>
  <si>
    <t>Sri Lanka</t>
  </si>
  <si>
    <t>Lesotho</t>
  </si>
  <si>
    <t>Lithuania</t>
  </si>
  <si>
    <t>Latvia</t>
  </si>
  <si>
    <t>Morocco</t>
  </si>
  <si>
    <t>Moldova</t>
  </si>
  <si>
    <t>Madagascar</t>
  </si>
  <si>
    <t>Maldives</t>
  </si>
  <si>
    <t>Mexico</t>
  </si>
  <si>
    <t>Marshall Islands</t>
  </si>
  <si>
    <t>Macedonia, former Yugoslav Republic of</t>
  </si>
  <si>
    <t>Mali</t>
  </si>
  <si>
    <t>Malta</t>
  </si>
  <si>
    <t>Myanmar</t>
  </si>
  <si>
    <t>Montenegro</t>
  </si>
  <si>
    <t>Mongolia</t>
  </si>
  <si>
    <t>Mozambique</t>
  </si>
  <si>
    <t>Mauritania</t>
  </si>
  <si>
    <t>Mauritius</t>
  </si>
  <si>
    <t>Malawi</t>
  </si>
  <si>
    <t>Malaysia</t>
  </si>
  <si>
    <t>Namibia</t>
  </si>
  <si>
    <t>Niger</t>
  </si>
  <si>
    <t>Nigeria</t>
  </si>
  <si>
    <t>Nicaragua</t>
  </si>
  <si>
    <t>Niue</t>
  </si>
  <si>
    <t>Nepal</t>
  </si>
  <si>
    <t>Nauru</t>
  </si>
  <si>
    <t>Oman</t>
  </si>
  <si>
    <t>Pakistan</t>
  </si>
  <si>
    <t>Panama</t>
  </si>
  <si>
    <t>Peru</t>
  </si>
  <si>
    <t>Philippines</t>
  </si>
  <si>
    <t>Palau</t>
  </si>
  <si>
    <t>Papua New Guinea</t>
  </si>
  <si>
    <t>Poland</t>
  </si>
  <si>
    <t>Korea, Dem. People's Rep. of</t>
  </si>
  <si>
    <t>Paraguay</t>
  </si>
  <si>
    <t>Romania</t>
  </si>
  <si>
    <t>Russian Federation</t>
  </si>
  <si>
    <t>Rwanda</t>
  </si>
  <si>
    <t>Saudi Arabia</t>
  </si>
  <si>
    <t>Sudan</t>
  </si>
  <si>
    <t>Senegal</t>
  </si>
  <si>
    <t>Solomon Islands</t>
  </si>
  <si>
    <t>Sierra Leone</t>
  </si>
  <si>
    <t>El Salvador</t>
  </si>
  <si>
    <t>San Marino</t>
  </si>
  <si>
    <t>Serbia</t>
  </si>
  <si>
    <t>Sao Tome and Principe</t>
  </si>
  <si>
    <t>Suriname</t>
  </si>
  <si>
    <t>Slovak Republic</t>
  </si>
  <si>
    <t>Slovenia</t>
  </si>
  <si>
    <t>Swaziland</t>
  </si>
  <si>
    <t>Seychelles</t>
  </si>
  <si>
    <t>Syrian Arab Republic</t>
  </si>
  <si>
    <t>Chad</t>
  </si>
  <si>
    <t>Togo</t>
  </si>
  <si>
    <t>Thailand</t>
  </si>
  <si>
    <t>Tajikistan</t>
  </si>
  <si>
    <t>Turkmenistan</t>
  </si>
  <si>
    <t>Tonga</t>
  </si>
  <si>
    <t>Trinidad and Tobago</t>
  </si>
  <si>
    <t>Tunisia</t>
  </si>
  <si>
    <t>Turkey</t>
  </si>
  <si>
    <t>Tuvalu</t>
  </si>
  <si>
    <t>Tanzania</t>
  </si>
  <si>
    <t>Uganda</t>
  </si>
  <si>
    <t>Ukraine</t>
  </si>
  <si>
    <t>Uruguay</t>
  </si>
  <si>
    <t>Uzbekistan</t>
  </si>
  <si>
    <t>Saint Vincent and the Grenadines</t>
  </si>
  <si>
    <t>Venezuela</t>
  </si>
  <si>
    <t>Vietnam</t>
  </si>
  <si>
    <t>Vanuatu</t>
  </si>
  <si>
    <t>Samoa</t>
  </si>
  <si>
    <t>Yemen, Republic of</t>
  </si>
  <si>
    <t>South Africa</t>
  </si>
  <si>
    <t>Zambia</t>
  </si>
  <si>
    <t>Zimbabwe</t>
  </si>
  <si>
    <t>Timor-Leste</t>
  </si>
  <si>
    <r>
      <t xml:space="preserve">Even though the Project  generated the management instruments  for the sub-basins, micro basins and protected areas, resources for its implementation are scarce, which maintains the pressure on the corridor's natural resources. </t>
    </r>
    <r>
      <rPr>
        <sz val="11"/>
        <color indexed="10"/>
        <rFont val="Times New Roman"/>
        <family val="1"/>
      </rPr>
      <t xml:space="preserve"> </t>
    </r>
  </si>
  <si>
    <t xml:space="preserve">Climate change adaptation measures implemented both at the Central District level as well as the surrounding rural area.  </t>
  </si>
  <si>
    <t xml:space="preserve">Climate change adaptation measures implemented at the Central District level as well as the surrounding rural area. </t>
  </si>
  <si>
    <r>
      <t xml:space="preserve">Four applications have been identified and developed from the generated studies. 
</t>
    </r>
    <r>
      <rPr>
        <sz val="11"/>
        <rFont val="Calibri"/>
        <family val="2"/>
      </rPr>
      <t xml:space="preserve">
</t>
    </r>
  </si>
  <si>
    <r>
      <t xml:space="preserve">The curricular process begun to implement the degree of Class II Meteorological Technician 
Knowledge Management Plan implemented (coordinated with the DNCC Knowledge Management Plan) </t>
    </r>
    <r>
      <rPr>
        <sz val="11"/>
        <rFont val="Calibri"/>
        <family val="2"/>
      </rPr>
      <t xml:space="preserve">                  
</t>
    </r>
  </si>
  <si>
    <t xml:space="preserve">The course for meteorological technicians Class II has been designed and justified. Several training workshops have been held that respond to a knowledge management plan implemented with DNCC coordination.                            </t>
  </si>
  <si>
    <t xml:space="preserve">In Honduras a population of 6 million people is highly vulnerable to climate change and no measures have been included in the planning process to reduce this vulnerability. The public investments have been limited to specific risk reduction.                                            </t>
  </si>
  <si>
    <t xml:space="preserve">There is still no information for this indicator, however, the Project's support to the formulation of the National Adaptation Plan is laying the groundwork so that CCA investments can be planned and recorded, such as the link with Climate Finances, specifically the Climate Public Expenditure Institutional Review (CPEIR).                                </t>
  </si>
  <si>
    <r>
      <t xml:space="preserve">Several initiatives have been developed in this regard: coordination with Municipality of Tegucigalpa and GOAL (An International Humanitarian Organization) the one responsible for using the EWS and integrating the 14 new stations of the RMN that are within the Choluteca River Basin. In 2015, support will be given to SATs that are operating in the capital to benefit more than 13,000 people. </t>
    </r>
    <r>
      <rPr>
        <sz val="11"/>
        <color indexed="10"/>
        <rFont val="Times New Roman"/>
        <family val="1"/>
      </rPr>
      <t xml:space="preserve"> </t>
    </r>
  </si>
  <si>
    <t xml:space="preserve">1.2 Capacities at the new Water Authority and SEPLAN strengthened to mainstream climate risks into planning and programming processes.  </t>
  </si>
  <si>
    <t xml:space="preserve">1.3 The national meteorological network strengthened and the quantity and quality of information regarding scientific, technical and socioeconomic aspects  of the impacts of climate change, vulnerability and adaptation improved.  </t>
  </si>
  <si>
    <t xml:space="preserve">The National Office for the National Plan and Country Vision of the Office of the President will develop a new disclosure process of at least one of the Regional Land Use Plans with Climate Change considerations which were already formulated with the project's support. </t>
  </si>
  <si>
    <t xml:space="preserve">1.4 Climate risk assessment tools and information available (for example, the updated National Hydrological Balance, vulnerability assessment of surface water, update of climate change risk socioeconomic indicators, review of climate related risk maps) for relevant institutions and embedded in planning processes for climate proofing watershed management approaches, agricultural  practices, flood and landslide control measures and infrastructure development. </t>
  </si>
  <si>
    <t>2.1 Water provisioning services maintained in spite of long-term climate trends, through sustainable land use practices piloted in the highland watersheds and green belt around Tegucigalpa.</t>
  </si>
  <si>
    <t xml:space="preserve">2.2 Financial mechanisms (for example, water pricing, risk transfer/ insurance) assist in managing water supply and demand to resolve current and projected water scarcity in the capital city and surrounding areas.                                          </t>
  </si>
  <si>
    <t xml:space="preserve">2.3. Activities for adaptation to climate change impacts, ranging from water scarcity to flooding, piloted in the 14 most vulnerable areas of Tegucigalpa (for example, low cost water storage facilites, stabilized landslide areas, more efficient water use and rainfall management schemes, early warning systems) </t>
  </si>
  <si>
    <t>3.1 Targeted training provided to policy makers and key stakeholders at the national and municipal level on incorporating climate change adaptation information into the decision making processes.</t>
  </si>
  <si>
    <t xml:space="preserve">3.2 "Policy dialogue platforms" enable key Ministeries and stakeholder groups to define and prioritize adaptation options, negotiate trade-offs and resolve conflicts.                                    </t>
  </si>
  <si>
    <t xml:space="preserve">3.3 Communication and outreach strategy uptakes lessons and practices developed through the project for replication. </t>
  </si>
  <si>
    <r>
      <t xml:space="preserve">                          
A diagnostics for the Class II Meteorological Technician was developed and a document to justify the curricula.
Total number of trainees for the reporting period is 1944 trainees on different themes, where the climate change adaptation theme is presented in a cross-cutting manner. </t>
    </r>
    <r>
      <rPr>
        <sz val="11"/>
        <color indexed="10"/>
        <rFont val="Calibri"/>
        <family val="2"/>
      </rPr>
      <t xml:space="preserve"> </t>
    </r>
  </si>
  <si>
    <t>As a part of the Knkowledge Management Plan, documents and materials elaborated by the project or strategic parters were thematically indexed. These documents are online as a document repository making a total of 121 files</t>
  </si>
  <si>
    <t xml:space="preserve">1.1 Integration of climate change risks and opportunities into the new Water Law and the New National Plan Law effectively mainstreaming these into water resource policies, watershed management plans, and investment planning policies for sectors with high water demand.                                       
 </t>
  </si>
  <si>
    <t xml:space="preserve">The  National Office for the National Plan and Country Vision within the Office of the President, will develop a new disclosure process of at least one of the Regional Land Use Plans with Climate Change considerations which have already been formulated with the Project's support.                           </t>
  </si>
  <si>
    <t xml:space="preserve">National Water Resources Office strengthened with technical and regulatory instruments considered in the General Water Law, such as:                               
•Ground Water Regulation
• Technical Standard for  Ground Water Use
•DGRH structured as Water Authority 
•Standard to build rain water collection works  
• Consolidation of the Guacerique River Sub-basin Council 
</t>
  </si>
  <si>
    <t xml:space="preserve">1.4 Climte risk assessment tools and information available (for example, updated National Hydrological Balance, vulnerability assessment of surface water, update of climate change risk socioeconomic indicators, review of climate related risk maps) to relevant institutions and embedded in planning processes for climate proofing watershed management approaches, agricultural practices, flood and landslide control measures and infrastructure development. </t>
  </si>
  <si>
    <t xml:space="preserve">The Water Geoportal, inaugurated in December 2014, is an excellent platform to disclose the information. Additionally, more than 1,200 people from different sectors have been socialized with the different studies generated in the project's framework related to the water balance and information on water resources. The challenge remains to formalize institutional arrangements for the update and sustainability of the Water Portal.                                          </t>
  </si>
  <si>
    <t xml:space="preserve">2.1 Water provisioning services maintained in spite of long-term climate trends, through sustainable land use practices piloted in the highland watersheds and green belt around Tegucigalpa.  </t>
  </si>
  <si>
    <t xml:space="preserve">2.2 Financial mechanisms (for example, water pricing, risk transfer/insurance) help manage the provision of water and the demand to resolve current and projected scarcity in the capital and its surrounding areas. </t>
  </si>
  <si>
    <t xml:space="preserve">2.3. Activities for adaptation to climate change impacts, ranging from water scarcity to flooding piloted in the 14 most vulnerable areas of Tegucigalpa (for example, low cost water storage facilities, stabilized landslide areas, more efficient water use and rainfall management schemes, early warning systems)                       </t>
  </si>
  <si>
    <r>
      <t xml:space="preserve">2.4 Targeted thematic strategic plans (for example, an adaptation strategy for the upper Choluteca basin, rainfall management plan, groundwater diagnostic analysis) enable municipal authorities of the upper Choluteca River to overcome short-term reactive responses to climate risks and impacts.                                 
The informaton generated by the studies that </t>
    </r>
    <r>
      <rPr>
        <sz val="11"/>
        <rFont val="Calibri"/>
        <family val="2"/>
      </rPr>
      <t>have been completed by IHCIT and the hydrological balance for the high basin of the Choluteca Rive is used for practical applications</t>
    </r>
    <r>
      <rPr>
        <sz val="11"/>
        <rFont val="Calibri"/>
        <family val="2"/>
      </rPr>
      <t xml:space="preserve"> </t>
    </r>
  </si>
  <si>
    <t xml:space="preserve">3.1 Targeted training provided to policy makers and key stakeholders  at the national and municipal level on mainstreaming climate change adaptation information into decision making processes.                             </t>
  </si>
  <si>
    <t xml:space="preserve">3.2 "Policy dialogue platforms" enable key Ministeries and stakeholder groups define and prioritize adaptation options, negotiate trade-offs and resolve conflicts.                                  </t>
  </si>
  <si>
    <t>Yervabuena Protected Area and Concepcion Sub-basin management plans completed, to complete 4 management plans in protected areas and 3 in sub basins. 
27 micro-basins demarcated and with actions plans formulated 
Water boards and Sub-basin Council strengthened</t>
  </si>
  <si>
    <t xml:space="preserve">Yervabuena Plan almost complete; Concepcion Management Plan has 45% progress; 27 micro-basins demarcated, 23 with their action plans, 12 are demarcated and in 15 methodology has been applied to identify CC vulnerabilities. 
The Guacerique Sub-basin Council has a work plan however it has not been able to drive concrete actions. </t>
  </si>
  <si>
    <t xml:space="preserve">Transfering the water service from SANAA to the Municipality of  Tegucigalpa has been delayed due to different administrative and political issues. On the other hand, the Municipality has stated that it will not change the rates of the water service. The Project has identified an opportunity to develop a pilot model in another rural area municipality (Ojojona). However, it is necessary to seek other financial mechanisms that can be incorporated in Tegucigalpa and to create more awareness in the population regarding the importance of saving water.                                                    </t>
  </si>
  <si>
    <t xml:space="preserve">Two adaptation works have been completed in the Municipality of Tegucigalpa and three more are about to begin. Six actions are being carried out with SANAA, three of which are complete. At the rural level, 7 projects with climate change adaptation measures have been included in 5 rural municipalities and they are about to begin. Forest protection plans for the sub-basins and micro-basins have also been prioritized. The challenge now is to systematize the implemented measures and link these pilot actions with broader replication and scaling-up models.                                          </t>
  </si>
  <si>
    <t xml:space="preserve">Regarding the National Climate Change Adaptation Plan (NAP), support has been given to the DNCC to develop several coordination actions (with COSUDE, Third Communication Project) to start the project with assistance and training by the NAP Global Support Program, with the Regional and CO UNDP. Also, hiring is underway for a National Process Facilitator.                                       
There is the conceptual ONCCDS design, indicator study, prioritized indicators to be developed in the next six months, 2 of which are already online in the ONCCDS webpage. 
Among the advances regarding support of the Knowledge Management plan, the following can be mentioned: regarding the mapping of actors, there has been advancement in the compilation of sectoral maps and in designing the completion of the general map in order to incorporate it in a database. Training actions have been developed, integrated with the project. An education pilot linked to the ONCCDS has begun. </t>
  </si>
  <si>
    <t xml:space="preserve">No. of water management and land planning normative frameworks that incorporate climate change                    </t>
  </si>
  <si>
    <t xml:space="preserve">In 2010, Honduras began a process to develop a national water management and land planning normative framework. However, this process has not incorporated climate change considerations.                                            </t>
  </si>
  <si>
    <t xml:space="preserve">The National Water Law and the National Plan Law mainstream climate change and variability considerations for Year 5. </t>
  </si>
  <si>
    <t xml:space="preserve">Percentage of increase in the public budget allocation to resolve climate related risks of the most vulnerable population </t>
  </si>
  <si>
    <t xml:space="preserve">At least 10% of the national budget is allocated for investments and actions for climate risk reduction for the most vulnerable populations in Honduras for Year 5                            </t>
  </si>
  <si>
    <t xml:space="preserve">No.of poor households in Tegucigalpa and the high Choluteca basin that experience flooding related risk reduction (projected to increase under climate change scenarios) </t>
  </si>
  <si>
    <t xml:space="preserve">132,500 poor households in landslide high risk areas. </t>
  </si>
  <si>
    <t xml:space="preserve">At least 13,000 poor households in Tegucigalpa and the upper  Choluteca basin report reduced flood and landslide risk vulnerability for Year 5                         </t>
  </si>
  <si>
    <t xml:space="preserve">No. of poor households in Tegucigalpa and the upper Choluteca basin with greater access to water during the entire year, therefore reducing current vulnerability and increasing their response capacity regarding climate change scenarios; water management and land planning normative frameworks that mainstream climate change.                                       </t>
  </si>
  <si>
    <t>Approximately 100,000 poor households currently suffer due to water scarcity.</t>
  </si>
  <si>
    <t xml:space="preserve">At least 10,000 poor households in Tegucigalpa and the upper Choluteca basin increase their access to water by 50% through pilot activities (for example, paying for water and building water storage facilities) by Year 5.                                 </t>
  </si>
  <si>
    <t xml:space="preserve">The Project is providing greater technical and administrative support, especially regarding field technicians in order to better assist the demo projects with the communities.  </t>
  </si>
  <si>
    <t xml:space="preserve">38 of the 46 stations have been installed and some transmission problems are being resolved. Likewise, together with the National Meteorological Network, it has been agreed to wait for more stations to be operating in order to define the complementary equipment and spare parts that must be acquired; this acquisition will take place the second semester of 2015.                                  
The Network's Executive Committee has advanced on the work plan, highlighting the initiative that the Network become the National Water Resource Committee according to an Agreement signed in 1974 between the Government of Honduras and the Regional Hydraulic Resource Committee (CRRH), where the National Honduran Coordinating Committee for the Development and Enhancement of the Hydrometeorological and Hydrological Services and Assessment of the Country's Hydraulic Resources is recognized as the institutional counterpart; said commission was created by Agreement No. 1817 of October 14, 1966.                         
Additionally, the process has begun to recover historic information of the hydrometeorological information management institutions (SMN, DGRH, SANAA and ENEE), to be incorporated in the database that the Meteorological Service makes available for this purpose. The database is known as MCH (Meteorological Climate and Water). 
</t>
  </si>
  <si>
    <t xml:space="preserve">Two adaptation works were completed in the Municipality of Tegucigalpa and the other three have been tendered to be built in 2015. Three works were built with SANAA in the rural area and three more are designed to be developed with the Water Boards. Seven projects have been formulated with climate change adaptation measures in 5 rural municipalities which will begin during the second semester of 2015. In 13 municipalities of the Forest Corridor work is being carried out on Municipal Forest Protection Plans as a climate change adaptation measure. Work is being carried out to protect 27 water provisioning micro-basins.                                              </t>
  </si>
  <si>
    <t xml:space="preserve">National Climate Change Office strengthened to assume leadership regarding these platforms, supporting the following themes:                                  
Formulation of the National Climate Change Adaptation Plan begun 
Knowledge Management Plan implemented (coordinated with that of the project) 
National Climate Change Observatory for Sustainable Development (ONCC) </t>
  </si>
  <si>
    <t xml:space="preserve">The technical instruments are advancing  and it is very likely that by the end of the project there will be a proposal for ground water regulation, technical standards for ground water use, and a standard to build rain water collection works. However, the limitation is institutional since there is no indication that under the current conditions the National Water Resource Office can assume leadership  of the integrated water resource management in the country. Additional effort is required at the political level to analyze the best option for the Water Authority. This is a theme to be addressed from the Ministry of the Environment with the Economic Development Sectoral Cabinet. Within the Guacerique River Sub-basin Council's Work Plan, priority has been given to support small projects that benefit communities with better access to water.                                              </t>
  </si>
  <si>
    <t xml:space="preserve">National Water Resource Office strengthened with technical and regulatory instruments considered in the General Water Law, such as:  
•Ground Water Regulation 
• Technical Standard for Ground Water Use 
• Structuring the DGRH as Water Authority 
• Standard to build rain water collection works  
• Consolidation of the Guacerique River Sub-basin Council 
</t>
  </si>
  <si>
    <t xml:space="preserve">The Yervabuena Plan is at 90% completion; Concepcion Management Plan is at 45% completion; 27 micro-basins demarcated, 23 with their action plans, 12 are demarcated and in 15 methodology has been applied to identify climate change vulnerability. The micro-basins cover an area of 33.45ha, benefit 73 communities, benefitting 21,225 families, that represent 100,368 people (50% men and 50% women).                                             
The Guacerique Sub-basin Council has a work plan, however, specific support for said plan has not yet materialized. </t>
  </si>
  <si>
    <t xml:space="preserve">Transfering the water service has been delayed due to different administrative and political issues; likewise, the Municipality of the Central District (Tegucigalpa) does not consider it politically viable to review the rate during this period.
The Project has identified an opportunity to develop a pilot model in another rural area municipality (Ojojona).  </t>
  </si>
  <si>
    <t xml:space="preserve">Support has been given to the Geoportal link with the National Climate Change Observatory for Sustainable Development that MiAmbiente is establishing in CREDIA and the first climate and water resource indicators are being formulated. The official opening will be on July 14, 2015, by MiAmbiente authorities.                       
A second application is that the information is being used to develop a present and future (near future) climate model for the country and upper Choluteca River basin using a Regional Climate Model (RCM).                                          
A third application is the use of the ground water study to validate the existence of a recharge zone in the biological corridor that does not have a protection instrument.                              
Also, support has been contemplated for three SATs in the Project's target zone, which will be defined through a contest with NGOs that address the theme. It can be noted that this is a theme that was not considered during the first three years of the project, which is why there is not much time for its implementation.                                 
</t>
  </si>
  <si>
    <t xml:space="preserve">Support has been given to the Geoportal link with the National Climate Change Observatory for Sustainable Development that MiAmbiente is establishing in CREDIA and the first indicators related to climate and the water resource are being formulated. MiAmbiente authorities will have the official opening on July 14, 2015.                                
A second application is that the information is being used to develop a present and future (near future) climate model for the country and the high Choluteca River basin using a Regional Climate Model (RCM).                                                    
A third application  is the use of the ground water study to validate the existence of a recharge zone in the biological corridor that does not have a protection instrument.                                             
Also, support has been contemplated for three SATs in the Project's target zone, which will be determined through a contest with NGOs that address the theme. It should be noted that this is a theme that was not considered during the first three years of the project, which is why time for implementation is running out.                                                       
</t>
  </si>
  <si>
    <t xml:space="preserve">At the time of the report, there were 8,167 families benefitted with intensive climate change adaptation measures in Tegucigalpa and the surrounding areas (Central Forest Corridor) distributed as follows:                                  
976 families with 5 microprojects with CCA measures already inaugurated                             
7191 families with 15 additional microprojects that will begin in July 2015                   
The intensive CCA measures include: harvesting rain water for domestic use, in schools and for irrigation, surface run-off control, improvement of rural water supply systems ( in water mains, distribution and household connections), microirrigation and reforestation.                               
It should be mentioned that when request was made to modify the goal in the indicator, the beneficiary families were calculated based on data of beneficiaries of the works that had already been carried out in the urban areas; however, concrete planning and identification was not carried out until February 2015, and it turns out that the rural projects benefit a greater number of families because they are collective benefit assets (for example, water collection dams in the microwatersheds). This is why the goal is considerably exceeded.                                           
</t>
  </si>
  <si>
    <r>
      <rPr>
        <b/>
        <sz val="11"/>
        <color indexed="8"/>
        <rFont val="Times New Roman"/>
        <family val="1"/>
      </rPr>
      <t xml:space="preserve">Dissemination and Training </t>
    </r>
    <r>
      <rPr>
        <sz val="11"/>
        <color indexed="8"/>
        <rFont val="Times New Roman"/>
        <family val="1"/>
      </rPr>
      <t xml:space="preserve">
1-</t>
    </r>
    <r>
      <rPr>
        <i/>
        <sz val="11"/>
        <color indexed="60"/>
        <rFont val="Times New Roman"/>
        <family val="1"/>
      </rPr>
      <t xml:space="preserve">Presentation of Trust Fund Workshop   
2-Guacerique River Sub Basin  Brochure  
3-Informative Newsletter - Special Edition (June 2014)  
4-Presentation: Landslide control in the Colonia Campo Cielo (Camayagüela, Honduras) 
5-Article: Sustainable Agriculture for Climate Change Adaptation in the Guacerique River Sub-basin  
6-Article: The importance of education for climate change adaptation 
7-Presentation: Methodological Guide to include CCA in development plans - WP 4H 
8-Presentation: Climate Change in the Tourism Sector 
9-Article: Protection of the water resource and the PFA on World Water Day (2015)  
--------------------------------------------------------------------------------------------------------------------
</t>
    </r>
    <r>
      <rPr>
        <b/>
        <sz val="11"/>
        <color indexed="8"/>
        <rFont val="Times New Roman"/>
        <family val="1"/>
      </rPr>
      <t>Videos</t>
    </r>
    <r>
      <rPr>
        <i/>
        <sz val="11"/>
        <color indexed="60"/>
        <rFont val="Times New Roman"/>
        <family val="1"/>
      </rPr>
      <t xml:space="preserve">
1-Institutional Video of the Project's Achievements (2014) 
2-Climate Change for youth and children (National Climate Change Office - Honduras) 
3-ICF Progress 
4-SANAA Progress 
5-Activities to formulate the Guacerique River Sub Basin Management Plan 
6-Activities to formulate the Hombre River Sub Basin Management Plan 
7-Management Plans for the Protected Areas of the Forest Corridor and Forest Protection 
8-Harvesting rainwater in Colonia Campo Cielo 
-------------------------------------------------------------------------------------------------------------------</t>
    </r>
  </si>
  <si>
    <t>Financial information:  cumulative from project start to [June 30th , 2014 - June 30th 2015]</t>
  </si>
  <si>
    <t>Printing materials; Request for Quotation; October/2014</t>
  </si>
  <si>
    <t>Building towers and fences; Request for Quotation; 3/Nov/2014</t>
  </si>
  <si>
    <t>Acquisition of forest tools; Request for Quotation; December/2014</t>
  </si>
  <si>
    <t>Making vests; Request for Quotation; 13/Mar/2015</t>
  </si>
  <si>
    <t>Adapting offices and acquiring furniture; Request for Quotation; 26/mar/15</t>
  </si>
  <si>
    <t>Construction of Rainwater Harvesting System and School Vegetable Garden in  School Jesús Agilar Paz; Request for Quotation; 30/apr/15</t>
  </si>
  <si>
    <t xml:space="preserve">Given that in the restructuring of the central government's administration SEPLAN has been incorporated in different Government Offices, coordination will take place in the framework of the Climate Change Interinstitutional Committee, seeking to maintain SERNA's coordination with the corresponding authority.                           </t>
  </si>
  <si>
    <t xml:space="preserve">In 2015, the process began to transfer water services to the Municipality of the Central District, which has stated that the rates will not be reviewed in the next two years. As an option, a pilot experience is being generated in the Municipality of Ojojona, and offer and demand studies are being carried out to propose an implementation model for payment of environmental services.                                                       </t>
  </si>
  <si>
    <t xml:space="preserve">The project has promoted the integrated Forest Corridor as a water governance related approach in order to provide the opportunity to mitigate this risk.  However, this strategy started during the project's last year and this is why other institutional options are being sought to continue with the approach beyond the project's life.                                     </t>
  </si>
  <si>
    <r>
      <t xml:space="preserve">Information generated in the Hydrological Balance studies formulated for the High Basin of the Choluteca River is disseminated. </t>
    </r>
    <r>
      <rPr>
        <sz val="11"/>
        <color indexed="8"/>
        <rFont val="Calibri"/>
        <family val="2"/>
      </rPr>
      <t xml:space="preserve">                                               </t>
    </r>
  </si>
  <si>
    <t xml:space="preserve">The Water Geoportal, inaugurated on December 2014, is the principal mean to disseminate the information. In 2015, 700 visits were recorded in the first semester. Additionally, information generated in the water balance studies has been directly presented to more than 1200 officials of different government entities, civil society and private enterprise.                                   </t>
  </si>
  <si>
    <t xml:space="preserve">Yervabuena Protected Area and Concepcion Sub-basin management plans completed to fulfill 4 management plans in protected areas and 3 in sub-basins.                 
27 microwatershed demarcated with their action plans formulated. 
Water boards and Sub-basin Council strengthened. </t>
  </si>
  <si>
    <t xml:space="preserve">Once the Municipality of Tegucigalpa takes over the administration of water provision for the capital, a water rate review dialogue takes place to include climate change considerations. </t>
  </si>
  <si>
    <r>
      <rPr>
        <sz val="11"/>
        <rFont val="Calibri"/>
        <family val="2"/>
      </rPr>
      <t xml:space="preserve">2.4 Targeted thematic strategic plans (for example, an adaptation strategy for the upper Choluteca basin, rainfall management plan, groundwater diagnostic analysis) enable municipal authorities of the upper Choluteca River to overcome short-term reactive reponses to climate risks and impacts.
The information generated by the studies that </t>
    </r>
    <r>
      <rPr>
        <sz val="11"/>
        <rFont val="Calibri"/>
        <family val="2"/>
      </rPr>
      <t xml:space="preserve">have been completed by IHCIT a the hydrological balance for the high basin of the Choluteca River </t>
    </r>
    <r>
      <rPr>
        <sz val="11"/>
        <rFont val="Calibri"/>
        <family val="2"/>
      </rPr>
      <t xml:space="preserve">is used for practical applications.  </t>
    </r>
  </si>
  <si>
    <r>
      <t xml:space="preserve">Four applications of the generated studies have been identified and developed. 
</t>
    </r>
    <r>
      <rPr>
        <sz val="11"/>
        <rFont val="Calibri"/>
        <family val="2"/>
      </rPr>
      <t xml:space="preserve">
</t>
    </r>
  </si>
  <si>
    <r>
      <t xml:space="preserve">The curricular process begun to implement the degree of Class II Meteorological Technician 
</t>
    </r>
    <r>
      <rPr>
        <sz val="11"/>
        <rFont val="Calibri"/>
        <family val="2"/>
      </rPr>
      <t xml:space="preserve">Knowledge Management Plan implemented (coordinated with the DNCC Knowledge Management Plan) 
</t>
    </r>
  </si>
  <si>
    <t xml:space="preserve">Regarding the National Climate Change Adaptation Plan, the DNCC has received support to develop various coordination actions (with COSUDE, Third Communication Project) to start it with assistance and training from the Global Program to Support the NCCP, with collaboration from the national and regional UNDP. Likewise, hiring is underway for the National Process Facilitator.                                           
There is the ONCCDS conceptual design, indicator study, prioritized indicators to be developed in the next six months, two of which are already online on the ONCCDS web page. 
Among advances regarding support to the Knowledge Management Plan, the following can be mentioned:  regarding the mapping of actors, progress has been made with the compilation of sectoral maps and the general map is being designed, to be incorporated into a database. An environmental education pilot has begun linked to ONCCDS. </t>
  </si>
  <si>
    <t xml:space="preserve">1.1 Integration climate change risks and opportunities into the new Water Law and the new National Plan Law effectively mainstreaming these into water resource policies, watershed management plans, and investment planning policies for sectors with a high water demand.                    
 </t>
  </si>
  <si>
    <t xml:space="preserve">1.3 The national meteorological network strengthened and the quantity and quality of information regarding scientific, technical and socioeconomic aspects  of the impacts of climate change, vulnerability and adaptation improved.                                        </t>
  </si>
  <si>
    <r>
      <t xml:space="preserve">Information generated in the Hydrological Balance studies formulated for the High Basin of the Choluteca River is disseminated. </t>
    </r>
    <r>
      <rPr>
        <sz val="11"/>
        <rFont val="Calibri"/>
        <family val="2"/>
      </rPr>
      <t xml:space="preserve">                                               </t>
    </r>
  </si>
  <si>
    <t xml:space="preserve">The National Climate Change Office strengthened to take over leadership in these platforms, supporting the following themes:                                
Formulation of the National Climate Change Adaptation Plan begun 
Knowledge Management Plan implemented (coordinated with the Project) 
National Climate Change Observatory for Sustainable Development (NCCO) </t>
  </si>
  <si>
    <t>Objective:  To increase resilience to climate change water-related risks in the most vulnerable population in Honduras through pilot activities and an overarching intervention to mainstream climate change considerations into the water sector.</t>
  </si>
  <si>
    <t xml:space="preserve">Agreement document signed January 2012 / 20 SERNA-SEPLAN meeting minutes / Technical coordination agreements completed with the Regional Development Councils and the Technical Roundtables. An average of 180 technicians from the Aguan, Lean, Gulf of Fonseca, Olancho Valley, Centro and Lempa Regions have been trained. Working Paper WP 4H (Guide to mainstream Climate Change Adaptation and Disaster Risk Management into development planning), which is the methodological guide for the territorial actors  to integrate climate change adaptation into development planning was institutionalized with SERNA and SEPLAN.  The WP 4H is being used by ICF, SANAA, SMN, UNAH, AMDC, and COPECO. However, completion of the agreement letter and SEPLAN's disarticulation have limited the coordination mechanisms, even though basic institutional coordination is maintained through the Land Management Unit of the Government's General Secretariat.                               </t>
  </si>
  <si>
    <t xml:space="preserve">Five documents completed: Regional Development Plan with Land Management (PDROT) of the Gulf of Fonseca Region, PDROT with prioritized adaptation measures of the Lean Valley Region, PDROT of the Olancho Valley and PDROT of the Lempa Region and PDROT Valles Comayagua Region.    The Project continues to disseminate these plans for their use in planning.                                    </t>
  </si>
  <si>
    <t xml:space="preserve">Forty six new national meteorological network stations purchased and the batch of spare parts delivered to the SMN, DGRH, and SANAA.  Data transmission agreements defined among the members of the National Meteorological Network Committee, and terms of reference were defined for hiring technical consultants to analyze the communication capacities of UNAH, SANAA, SERNA'S DGRH and SMN. The Installation Schedule for the new stations was formulated and the acquisition process of GPRS data transmission services was started. To date, 38 stations have been installed. Also, the Network Executive Committee has a work plan, seeking the Network's sustainability;  progress has been made regarding its official status or institutionalization, its role in information administration (recovering information) and seeking options to be able to maintain the stations network. A proposal is being formulated to be presented to the government where options for this network's sustainability are analyzed.                                           </t>
  </si>
  <si>
    <t xml:space="preserve">A total of 16 institutions, 80 municipalities (27% of the total of municipalities in Honduras) and 104 stakeholders have received climate change information. The Water Portal (whith information on the Hydrological Balance) is operating and being used for the National Climate Change Observatory. Additionally, information generated in the water balance studies has been directly presented to more than 1200 officials of different government entities, civil society and private enterprise.                                             </t>
  </si>
  <si>
    <t xml:space="preserve">A total of 94,380 ha have received support with some management instrument, distributed as follows:                                       
35,380 hectares covering 4 protected areas of the Forest Corridor, under protection mechanisms with updated management plans that incorporate climate vulnerability analyses and adaptation measures. Also, with mobile surveillance measures, forest fire fighting preventive rounds and effective management assessment with support of ICF and counterparts. 
 59,000 ha of 3 sub-basins supplying water to Tegucigalpa and the surrounding areas, with actions aimed at regulating the management (2 management plans underway) and establishing an organizing structure (1 Sub-basin Council formed).
Within those areas work has been caried out on a total of 24 water producing micro basins totaling 12,351 hectares with protection actions from their water boards such as demarcation, signage, and delimitation. Likewise, there are 21 water boards formed and trained that support the governance of the water resources and promote concrete climate change adaptation measures.                              
An integral approach for the corridor has been appropiated by key line ministries and local government, which set the basis for the plataform of stakeholders for dialogues about the natural and water resources. 
The Concepcion Sub-basin Management Plan will be finalized during the second quarter of 2015.                               
There is demarcation of the Central Forest Corridor that includes two interconnected areas and actions are being carried out in one of them to propose a form of participatory management given that in in that area there is a water recharge zone very important for the capital. 
</t>
  </si>
  <si>
    <t xml:space="preserve">In this regard, there have been several initiatives envisioned for the Project, such as a) support the proposal presented to Congress for the AMITIGRA PSA; b) together with TNC drive the Water Fund's initiative for Tegucigalpa and work with the members of the Frente Ciudadano para el Agua; however, these have not prospered. This is why in the Results Based Management Workshop it was decided that an institutional lobby was necessary to promote debate and generate interinstitutional dialogue on the Water Authority and PSA (Water) themes in order to drive a government initiative to define a strategy that would allow addressing this issue. However, the transfer of the water system administration from SANAA to the Municipality has introduced a political-administrative issue that does not allow addressing a water pricing reform.                                          
As part of the pilots that are being carried out in the Forest Corridor, an experience of Payment for Environmental Services will be designed in the Municipality of Ojojona. 
                   </t>
  </si>
  <si>
    <t xml:space="preserve">To date, in a cumulative manner, close to 2000 people have received training on climate change, detailed as follows:  
Twenty six technicians have taken the Climate Change Continuing Education course accredited by UNAH and 23 the Climate Change and Water Resources Continuing Education course. Also, 44 technicians from key institutions have been trained as Facilitators in CC Adaptation, who are certified by SERNA's  DNCC. A total of 511 technicians from key institutions, municipalities and stakeholders have been trained. A total of 6 technicians from institutions specialized in Ecosystem-based Adaptation and 2 in SWAT for Watershed Management at CATIE, Costa Rica. The acquired knowledge was used to define a methodology for mainstreaming CC adaptation into watershed management plans and in protected area management plans. Training was replicated for 26 technicians of the Spatial Data Interagency Committee (CIDES) on SWAT and 24 technicians trained on SIG. Twenty technicians were trained on Results Based Management and 21 on Systematization (both trainings offered through the Regional UNDP Panama). Also, 55 reporters received support for the Continuing Education course.              
As of the first semester of 2014, the training activities are being transferred to the National Climate Change Office staff  and actions have extended to the Central Forest Corridor; for this reason training sessions have increased considerably; in this period, close to 1226 people have received training on climate change adaptation related themes. </t>
  </si>
  <si>
    <t xml:space="preserve">More than 120 key institutions and stakeholder groups have participated in forums and seminars on climate risk of the water resource, where the Project presents papers and exchanges information. The following events have been cofinanced/participated/organized: International Water Day, carried out with the Honduras Water and Sanitation Network (RASHON); Forum on the Forest Sector and Climate Change Adaptation, carried out with the College of Forest Engineers of Honduras (CIFH); the First Central American and the Caribbean Congress on Landslides carried out with the College of Civil Engineers of Honduras; Forum on Tourism, Sustainability and Climate Change in Central America carried out together with the Honduras Chamber of Tourism, the Central American Commission on Environment and Development and SERNA; Workshop on  Climate Change Adaptation Investment in Watersheds of the ICF, Workshop on Biological Corridors and Climate Change. The Project has also participated in fairs such as: Expoambiente 2013; Rio Guacerique Sub-basin Fair; World Water Day Fair; Earth Day Fair.                                 </t>
  </si>
  <si>
    <t>NEW INDICATOR:
At least 2,900 poor households in Tegucigalpa and surroundings are implementing climate change adaptation measures (i.e.  Reforestation, micro-irrigation systems, assets such as micro - irrigation or water filters)</t>
  </si>
  <si>
    <t xml:space="preserve">NEW INDICATOR:
Number of poor households in Tegucigalpa and surrounding areas  that benefit from climate change adaptation measures (differentiated by gender).
</t>
  </si>
  <si>
    <t xml:space="preserve">In 2015, the participation of women has been closely monitored, especially in the pilots designed at the municipal level, confirming a very interesting trend: in the planning stage of the projects the participation of women was 30% (out of 86 participants) and in the inception workshop for these projects, participation was 47% (out of 37 participants), which indicates a greater degree of ownership for concrete projects.                                                                      </t>
  </si>
  <si>
    <t>$131.49 USD from 01 July 2014 to 31 December 2014   Information on period Jan-June 2015 will be process at end of 2015.</t>
  </si>
  <si>
    <t xml:space="preserve">At least 8 normative frameworks have received support, in the following manner:                                
 a) The General Water Law is not being completely implemented, but the Project is supporting its technical instruments, such as the Water Balance, ground water regulation, guidelines on hydraulic works, in addition to watershed management plans, protected areas mangement plans and microwatershed action plans.                        
b) The National Plan Law established Land Use Plans as the main planning instruments incorporating climate risks
c) The Project supported the formulation of 5 Regional Development Plans that included climate change considerations.                              </t>
  </si>
  <si>
    <t>Public policy (Regional Developemnt Plans)</t>
  </si>
  <si>
    <t>No. of targeted beneficiaries (homes)</t>
  </si>
  <si>
    <t>water tanks, irrigation, flood protection (drainage)</t>
  </si>
  <si>
    <t>Lack of water tanks, irrigation, flood protection (drainage)</t>
  </si>
  <si>
    <t>2: Physical asset (produced/improved/strenghtened)</t>
  </si>
  <si>
    <r>
      <rPr>
        <b/>
        <sz val="11"/>
        <color indexed="8"/>
        <rFont val="Times New Roman"/>
        <family val="1"/>
      </rPr>
      <t>Regional Development Plans (with focus on Land Use Planning)</t>
    </r>
    <r>
      <rPr>
        <i/>
        <sz val="11"/>
        <color indexed="8"/>
        <rFont val="Times New Roman"/>
        <family val="1"/>
      </rPr>
      <t xml:space="preserve">
</t>
    </r>
    <r>
      <rPr>
        <i/>
        <sz val="11"/>
        <color indexed="60"/>
        <rFont val="Times New Roman"/>
        <family val="1"/>
      </rPr>
      <t xml:space="preserve">1-Regional Development Plan with focus on Land Use Planning: Region-13 Gulf of Fonseca
2-Regional Development Plan with focus on Land Use Planning: Region-08 Valles de Olancho 
3-Regional Development Plan with focus on Land Use Planning: Region-14 Lempa River 
4-Regional Development Plan with focus on Land Use Planning: Region-02 Valles de Comayagua 
5-Regional Development Plan with focus on Land Use Planning: Region-12 Center 
--------------------------------------------------------------------------------------------------------------------
</t>
    </r>
    <r>
      <rPr>
        <b/>
        <sz val="11"/>
        <color indexed="8"/>
        <rFont val="Times New Roman"/>
        <family val="1"/>
      </rPr>
      <t xml:space="preserve">Protected Areas Management Plans </t>
    </r>
    <r>
      <rPr>
        <i/>
        <sz val="11"/>
        <color indexed="60"/>
        <rFont val="Times New Roman"/>
        <family val="1"/>
      </rPr>
      <t xml:space="preserve">
1-La Tigra National Park Management Plan (PNLT)
2-Corralitos Wildlife Reserve Management Plan (RVSC) 
3-Uyuca Biological Reserve Management Plan (RBU)
--------------------------------------------------------------------------------------------------------------------
</t>
    </r>
    <r>
      <rPr>
        <b/>
        <sz val="11"/>
        <color indexed="8"/>
        <rFont val="Times New Roman"/>
        <family val="1"/>
      </rPr>
      <t>Watershed Management Plan</t>
    </r>
    <r>
      <rPr>
        <i/>
        <sz val="11"/>
        <color indexed="60"/>
        <rFont val="Times New Roman"/>
        <family val="1"/>
      </rPr>
      <t xml:space="preserve">
1-Integral Management Plan of the Natural Resources of the Hombre River Sub Watershed 
2-Guacerique River Sub Watershed Management Plan </t>
    </r>
  </si>
  <si>
    <r>
      <rPr>
        <b/>
        <sz val="11"/>
        <color indexed="8"/>
        <rFont val="Times New Roman"/>
        <family val="1"/>
      </rPr>
      <t xml:space="preserve">Climate Change Continous Education Course (2012) </t>
    </r>
    <r>
      <rPr>
        <sz val="11"/>
        <color indexed="8"/>
        <rFont val="Times New Roman"/>
        <family val="1"/>
      </rPr>
      <t xml:space="preserve">
</t>
    </r>
    <r>
      <rPr>
        <i/>
        <sz val="11"/>
        <color indexed="60"/>
        <rFont val="Times New Roman"/>
        <family val="1"/>
      </rPr>
      <t>1-Certification for farmers who practice Adequate Soil and Water Resource Management in the Guacerique River Sub Basin  
2-Educational presentations in elementary schools, high schools and universities on the effect of change in the availability of the water resource 
3-Sustainable Forest Management 
4-Climate Perspective for Central America, with emphasis on Honduras 
5-Growing Vegetables in Greenhouses and Tunnels to control damage caused by insects and pathogens 
6-Biodigestion project: DiPalma Poultry Farm, S.A. of C.V.
7-Mangrove swamp reforestation in the Gulf of Fonseca, Honduras  
8-Harvesting rainwater to irrigate school vegetable garden 
9-Climate Change Adaptation Infrastructure   
10-Articulation of the National Node "Climate Change Sustainable Agriculture"  
11-Institutionalization of the National Climate Change Strategy in the National Institute of Forest Conservation and Development, Protected Areas and Wildlife 
12-Prioritizing Areas for Natural Resources Conservation Investment, "Sediment Retention Model" 
13-Honduran Environmental Indicators Module (MIAH)  
14-Cross-cutting climate change at a higher level 
15-Mainstreaming the Climate Change Adaptation Program in La Tigra National Park Management Plan  
16-Microcentral Hydroelectric Power Plants in Rural Areas of Honduras: The FHIA experience with systems outside the network. 
--------------------------------------------------------------------------------------------------------------------</t>
    </r>
    <r>
      <rPr>
        <sz val="11"/>
        <color indexed="8"/>
        <rFont val="Times New Roman"/>
        <family val="1"/>
      </rPr>
      <t xml:space="preserve">
</t>
    </r>
  </si>
  <si>
    <r>
      <rPr>
        <b/>
        <sz val="11"/>
        <color indexed="8"/>
        <rFont val="Times New Roman"/>
        <family val="1"/>
      </rPr>
      <t>Climate Change Continous Education Course with a focus on the Water Resource (2013)</t>
    </r>
    <r>
      <rPr>
        <sz val="11"/>
        <color indexed="8"/>
        <rFont val="Times New Roman"/>
        <family val="1"/>
      </rPr>
      <t xml:space="preserve">
</t>
    </r>
    <r>
      <rPr>
        <i/>
        <sz val="11"/>
        <color indexed="60"/>
        <rFont val="Times New Roman"/>
        <family val="1"/>
      </rPr>
      <t xml:space="preserve">1-The Agroforest and Silvopastoral Systems as Climate Change Adaptation and Mitigation / Author: Carlos Alberto Bonilla Cruz 
2-Contamination of the Soledad Micro Basin due to Inadequate Solid Waste Disposal at the Final Disposal Site, Jurisdiction of the Municipality of Valle de Ángeles, Francisco Morazán.
3-Governance of the Water Resource in the Guacerique River Sub basin 
4-Fast water quality assessment using water macroinvertebrates during the rainy season in the El Chimbo micro basin 
5-Aquifer contamination applying the DRASTIC method to evaluate ground water vulnerability in the Guacerique River sub basin, assessing the potential contamination risk by nitrites and nitrates  
6-Metohodology development to identify, locate and analyze possible health risks of the water resource in a geographic area using the upper Choluteca River basin as a model 
7-Potential soil infiltration present in the Guacerique Sub basin
8-Hydrogeological study baseline for the Municipality: Villa de San Francisco, Francisco Morazán 
9-Flooding risk diagnostic for Colonia Fuerzas Unidas de Comayagüela M.D.C. 
10-Hydrologic modeling for the Guacerique sub-basin using the ArcSwat Tool, by using scenarios of changes in soil use and precipitation 
Systematization of the Climate Change Continous Education Course: Water Resource (2013) </t>
    </r>
  </si>
  <si>
    <r>
      <rPr>
        <b/>
        <sz val="11"/>
        <color indexed="8"/>
        <rFont val="Times New Roman"/>
        <family val="1"/>
      </rPr>
      <t>GroundWater</t>
    </r>
    <r>
      <rPr>
        <sz val="11"/>
        <color indexed="8"/>
        <rFont val="Times New Roman"/>
        <family val="1"/>
      </rPr>
      <t xml:space="preserve">
</t>
    </r>
    <r>
      <rPr>
        <i/>
        <sz val="11"/>
        <color indexed="60"/>
        <rFont val="Times New Roman"/>
        <family val="1"/>
      </rPr>
      <t xml:space="preserve">1-Ground Water Report (and 6 maps) </t>
    </r>
    <r>
      <rPr>
        <sz val="11"/>
        <color indexed="8"/>
        <rFont val="Times New Roman"/>
        <family val="1"/>
      </rPr>
      <t xml:space="preserve">
--------------------------------------------------------------------------------------------------------------------
</t>
    </r>
    <r>
      <rPr>
        <b/>
        <sz val="11"/>
        <color indexed="8"/>
        <rFont val="Times New Roman"/>
        <family val="1"/>
      </rPr>
      <t>Guides &amp; Manuals</t>
    </r>
    <r>
      <rPr>
        <i/>
        <sz val="11"/>
        <color indexed="60"/>
        <rFont val="Times New Roman"/>
        <family val="1"/>
      </rPr>
      <t xml:space="preserve">
1-WP 4H Workbook (A Guide to Mainstreaming Climate Change Adaptation and Disaster Risk Management into Development Planning)
2-CC Adaptation Indicators Manual for Regional Development Planning (with focus on Land Use Planning)
--------------------------------------------------------------------------------------------------------------------
</t>
    </r>
    <r>
      <rPr>
        <b/>
        <sz val="11"/>
        <color indexed="8"/>
        <rFont val="Times New Roman"/>
        <family val="1"/>
      </rPr>
      <t>Maps</t>
    </r>
    <r>
      <rPr>
        <i/>
        <sz val="11"/>
        <color indexed="60"/>
        <rFont val="Times New Roman"/>
        <family val="1"/>
      </rPr>
      <t xml:space="preserve">
1-Main Country Basins
2-Development Regions of Honduras
3-Annual Media Temperature
4-Annual Media Rainfall
5-Annual Media Evapotranspiration
6- 38 Maps of Region 12 Center
--------------------------------------------------------------------------------------------------------------------</t>
    </r>
    <r>
      <rPr>
        <sz val="11"/>
        <color indexed="8"/>
        <rFont val="Times New Roman"/>
        <family val="1"/>
      </rPr>
      <t xml:space="preserve">
</t>
    </r>
  </si>
  <si>
    <r>
      <rPr>
        <b/>
        <sz val="11"/>
        <color indexed="8"/>
        <rFont val="Times New Roman"/>
        <family val="1"/>
      </rPr>
      <t>Report</t>
    </r>
    <r>
      <rPr>
        <i/>
        <sz val="11"/>
        <color indexed="8"/>
        <rFont val="Times New Roman"/>
        <family val="1"/>
      </rPr>
      <t xml:space="preserve">s: 
</t>
    </r>
    <r>
      <rPr>
        <i/>
        <sz val="11"/>
        <color indexed="60"/>
        <rFont val="Times New Roman"/>
        <family val="1"/>
      </rPr>
      <t xml:space="preserve">Annual and quarterly Progress Reports
Mission Report, Systematization Workshop, Adaptation Fund Project in Honduras, November 18-19, 2013 
Report of the Portfolio Monitoring Missions in Honduras and Nicaragua
 Project Newsletter, Special Edition, June 2014 
</t>
    </r>
    <r>
      <rPr>
        <sz val="11"/>
        <color indexed="8"/>
        <rFont val="Times New Roman"/>
        <family val="1"/>
      </rPr>
      <t xml:space="preserve">
</t>
    </r>
    <r>
      <rPr>
        <b/>
        <sz val="11"/>
        <color indexed="8"/>
        <rFont val="Times New Roman"/>
        <family val="1"/>
      </rPr>
      <t>Technical Documents</t>
    </r>
    <r>
      <rPr>
        <i/>
        <sz val="11"/>
        <color indexed="60"/>
        <rFont val="Times New Roman"/>
        <family val="1"/>
      </rPr>
      <t xml:space="preserve">
1- Project Document: “Addressing Climate Risks on Water Resources in Honduras"  
2- Establishment and organization process of the Guacerique River Sub Basin Council  
3- Biological Corridor Consolidation Strategy  
4- Regulatory technical standards to design and foster Biological Corridor strategies.  
5- Tegucigalpa threshold calculation (Rainfall analysis)  
6- Assessment of the water resource in its natural regime at the national level 
7- Executive Summary: Assessment of the water resource in its natural regime at the national level 
8- Water Resource Assessment Log 
9- Climate Change Indicators with a socio-economic approach (2014) / Author: IHCIT-UNAH (PDF)
10- Risk Management and Climate Change Adaptation in Urban Areas: From theory to practice (2011)  
11- Summary of the Climate Change Adaptation Experiences and Technologies Exchange 11 - Summary of the Climate Change Adaptation Experiences and Technologies Exchange </t>
    </r>
  </si>
  <si>
    <t xml:space="preserve">The uncertanties resulting from the gov. restructuring designating the new Office of the President (Secretaria de la Presidencia)  - reassigning role from the Planning Ministry - SEPLAN - for the implementation of the Regional Development Plans (with CC mainstreaming through AF project support from 2011) has continued. Given the weak capacities of OP, the project opted to provide mainstreaming suppport to a broader range of instituions and related processes. During the reporting period technical assistance has been provided to the National Climate Change Office to restructure the Climate Change Interinstitutional Committee (CCIC) and its Technical Committee (CCITC) formed by 14 institutions-sectors, which generates an optimum platform to mainstream climate change consideration into development plans. This occurs in the framework of the National Climate Change Law (decree 297-2013) approved in March 2014 and put into effect in November 2014. With this technical assistance there has been assistance from the Economic Commission for Latin America and the Caribbean (ECLAC), as well as the Swiss Agency for Cooperation and Development (SDC). Tech. assistance has been also provided through the NAP-Global Support Programme through UNDP to establish a National Adaptation Plan, which also represents an opportunity to mainstream climate change consideration into development plans. It is expected that through the NAP and related sectoral, territorial and investment plans, the process of Regional Development Plans will be also supported.                                                      </t>
  </si>
  <si>
    <t xml:space="preserve">Almost 80 municipalities have received training for their personnel, in order to mainstream climate change adaptation measures into their planning processes. The implications of a change of municipal authorities and the incorporation of SEPLAN into another Secretariat represent a risk which the Project is addressing through a) Closer relationships with the Association of Municipalities of Honduras (AMHON) to reinforce capacities from the DNCC, b) the forest corridor strategy with greater involvement of the municipalities in the area of project intervention.     AMHON is being considered in the CCIC and within each one of the subcommittees. The 13 municipalities involved recognize the Central Forest Corridor (CFC) as a watershed managing strategy and are implementing concrete climate change adaptation measures.                                                                           </t>
  </si>
  <si>
    <t xml:space="preserve">During this period, the expectation of the National Office for the National Plan and Country Vision within the Office of the President has not materialized, which is why the implementation of the National Plan, Country Vision Law is still weak. For this reason, the project seeks to form part of other planning instruments such as the Government Plan.                    
On the other hand, there is continued support for the corresponding regulation for the implementation of the Law, through which the General Office for Water Resources (DGRH) will be authorized to revise the rate, providing opportunities to mobilize resources to manage the water resource as well as the network of hydrometeorological stations. But the process is very slow due to personnel changes in the Office. This risk of not implementing the General Water Law also limits advancing the revision of the water pricing structure. Thus, the support translates into technical instruments such as rules and regulations, as well as the formulation of a proposal to ensure meteorological information at the national level.                </t>
  </si>
  <si>
    <t xml:space="preserve">The formulation of Land Use Plans with climate change considerations was successfully completed. And even though a systematic dissemination has not been possible through the Office of the National Plan, Country Vision, the documents are being used by different actors. </t>
  </si>
  <si>
    <t xml:space="preserve">The last review of the groundwater regulation was carried out  and the hiring process is under way for a consultant to formulate the technical standard. The hiring process is under way for a consultant to formulate the standard for rain water collection hydraulic works.                   
A MiAmbiente (Environment Ministry) interoffice team is anlyzing the changes to be proposed to the General Water Law, so that the General Office for Water Resource (DGRH) can take over these roles. It is important to note that the change of Directive and Technical personnel in this Office has limited greater progress in these activities.                     </t>
  </si>
  <si>
    <t>46 Stations will be installed and transmitting to both servers  
4 institutions supporting the network operate under a institutionalized  work plan</t>
  </si>
  <si>
    <t xml:space="preserve">The Project has made substantive progress in achieving the established outputs.  The change process in the project's coordination, the change of government had  requiered copnsiderable efforts, nevertheless following MTR's recommendations, options were sought to improve the Project's impact, especially guiding investments to the forest corridor area around Tegucigalpa; strengthen synergy with the National Climate Change Office; strengthen capacities and improve availability of the information generated by the Project.                                              
Progress has been slowest and still awaiting results in Output 1.2: an of the options is to leave formulated official proposals for the Government of the Republic, especially for the implementation of the Water Law; and regarding the little attention the Government is giving to that generated by the National Plan, Country Vision, the dissemination of the Plans so that the information can be used in the regional and local planning processes.                                                     </t>
  </si>
  <si>
    <t xml:space="preserve">Progress has been made regarding mainstreaming the climate change variable in the update of 5 Regional Development Plans with a focus on Land Use. However, the theme should be mainstreamed in other broader and more strategic planning instruments such as the Partnership for the Dry Corridor and its link with the Central Forest Corridor.  Additional efforts are needed from the project to achieve greater impact.                                                   </t>
  </si>
  <si>
    <t xml:space="preserve">38 of the 46 stations have been installed. There is also a diagnostic on information management regarding the water resource that has clear recommendations to improve information management of the meteorological network stations. The difficulty lies once again on an institutional issue since greater strengthening is required for a government institution to take leadership of this theme. It could be the National Water Resource Office but as mentioned in 1.2, currently it is very weak. Political support is needed to address this theme and have a network that actually works. The Water Geoportal is a good opportunity and platform to share the information.                                                         </t>
  </si>
  <si>
    <t xml:space="preserve">Once the Municipality of Tegucigalpa takes over the administration of water provision for the capital, a water rate review dialogue takes place to include climate change considerations.                  </t>
  </si>
  <si>
    <t xml:space="preserve">In general terms, the tendency to achieve the outputs is positive; however. there are some slow performance themes such as the review of the water service rates in the capital city, which was already identified as a risk in the Project's design, and currently being addressed through an option to have a pilot in an urban area municipalit (Ojojona). Another low performance issue, which is a risk, is the implementation of the General Water Law, a situation that also limits the development of the rate review theme. The need was identified to implement community projects in a more expeditious manner and for this reason the plan is to hire an additional field technician. The excercise of the sistematization of the demo projects to be undertaken starting in the 2nd half of 2015 will be key to establish more precise performance monitoring, information on the effectiveness of the measures, as well as plans for post-project sustainability.                                               </t>
  </si>
  <si>
    <t xml:space="preserve">Progress has been made with several articles disseminating the project's outcomes. Additionally, with social network management and systematization videos. However, the challenge for this stage of the project's final phase is to be able to systematize and show the impact of the climate change adpatation measures, including their technical and economic  effectiveness and feasibility for  replicating and scaling-up the measures for larger programs at the national level.  This work is being addressed in the 2nd half of 2015                                                 </t>
  </si>
  <si>
    <t xml:space="preserve">The intensive flood control adaptation measures (drainage and flood protective structures) have reached 764 homes. The 3 Early Warning Systems for floods that will be functional in the last last year of the project will cover more than 10,000 homes. The systematization process planned for the last year will provide more quatitative information.                                           </t>
  </si>
  <si>
    <t xml:space="preserve">The intensive adaptation measures (rainwater capture and storage) to improve the access to water reach 7633 homes; and 21,225 are benefitted with the extensive measures that ensure water provision through demarcation and management of water provisioning micro-basins. The systematization process will enable having quantitative information regarding the increase in water availability.                                              </t>
  </si>
  <si>
    <t xml:space="preserve">With the availability of funds for pilot measures in the forest corridor rural areas, greater appropriation was generated by local governments to work with the water boards on concrete measures related to improving water collection and distribution systems and forest protection, therefore achieving a significant increase in the number of families participating in concrete measures, esp. in rural zones surrounding the Capital city.    
With concrete measures for a specific purpose (for example, to control run-off), colateral benefits highly valued by the community are achieved (improvement in health due to risk reduction of diseases caused by vectors). </t>
  </si>
  <si>
    <t xml:space="preserve">Some activities have shown slower progress due to the following reasons: 
The changes requested to relocate funds within the outputs (recommended by MTR) to achieve greater impact were not approved until 2015, and due to new counterparts, such as the rural municipalities, planning processes and signing agreement letters has also taken time. To overcome this situation, the Project will be providing technical and administrative assistance to the 5 municipalities that are implementing these microprojects.                                    
On the other hand, the political atmosphere regarding the water service made it difficult to carry out the water rate review pilot in the city of Tegucigalpa. An alternative is being sought in a rural municipality to develop a model.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</si>
</sst>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quot;\ #,##0;&quot;L.&quot;\ \-#,##0"/>
    <numFmt numFmtId="165" formatCode="&quot;L.&quot;\ #,##0;[Red]&quot;L.&quot;\ \-#,##0"/>
    <numFmt numFmtId="166" formatCode="&quot;L.&quot;\ #,##0.00;&quot;L.&quot;\ \-#,##0.00"/>
    <numFmt numFmtId="167" formatCode="&quot;L.&quot;\ #,##0.00;[Red]&quot;L.&quot;\ \-#,##0.00"/>
    <numFmt numFmtId="168" formatCode="_ &quot;L.&quot;\ * #,##0_ ;_ &quot;L.&quot;\ * \-#,##0_ ;_ &quot;L.&quot;\ * &quot;-&quot;_ ;_ @_ "/>
    <numFmt numFmtId="169" formatCode="_ * #,##0_ ;_ * \-#,##0_ ;_ * &quot;-&quot;_ ;_ @_ "/>
    <numFmt numFmtId="170" formatCode="_ &quot;L.&quot;\ * #,##0.00_ ;_ &quot;L.&quot;\ * \-#,##0.00_ ;_ &quot;L.&quot;\ * &quot;-&quot;??_ ;_ @_ "/>
    <numFmt numFmtId="171" formatCode="_ * #,##0.00_ ;_ * \-#,##0.00_ ;_ * &quot;-&quot;??_ ;_ @_ "/>
    <numFmt numFmtId="172" formatCode="dd\-mmm\-yyyy"/>
    <numFmt numFmtId="173" formatCode="&quot;Yes&quot;;&quot;Yes&quot;;&quot;No&quot;"/>
    <numFmt numFmtId="174" formatCode="&quot;True&quot;;&quot;True&quot;;&quot;False&quot;"/>
    <numFmt numFmtId="175" formatCode="&quot;On&quot;;&quot;On&quot;;&quot;Off&quot;"/>
    <numFmt numFmtId="176" formatCode="[$€-2]\ #,##0.00_);[Red]\([$€-2]\ #,##0.00\)"/>
  </numFmts>
  <fonts count="108">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b/>
      <sz val="12"/>
      <color indexed="8"/>
      <name val="Times New Roman"/>
      <family val="1"/>
    </font>
    <font>
      <sz val="12"/>
      <color indexed="8"/>
      <name val="Times New Roman"/>
      <family val="1"/>
    </font>
    <font>
      <b/>
      <sz val="10"/>
      <color indexed="8"/>
      <name val="Times New Roman"/>
      <family val="1"/>
    </font>
    <font>
      <sz val="10"/>
      <color indexed="8"/>
      <name val="Times New Roman"/>
      <family val="1"/>
    </font>
    <font>
      <sz val="9"/>
      <color indexed="8"/>
      <name val="Times New Roman"/>
      <family val="1"/>
    </font>
    <font>
      <b/>
      <sz val="12"/>
      <name val="Times New Roman"/>
      <family val="1"/>
    </font>
    <font>
      <sz val="11"/>
      <color indexed="10"/>
      <name val="Calibri"/>
      <family val="2"/>
    </font>
    <font>
      <i/>
      <sz val="11"/>
      <color indexed="60"/>
      <name val="Times New Roman"/>
      <family val="1"/>
    </font>
    <font>
      <sz val="11"/>
      <name val="Calibri"/>
      <family val="2"/>
    </font>
    <font>
      <b/>
      <sz val="14"/>
      <name val="Times New Roman"/>
      <family val="1"/>
    </font>
    <font>
      <b/>
      <u val="single"/>
      <sz val="11"/>
      <color indexed="8"/>
      <name val="Calibri"/>
      <family val="2"/>
    </font>
    <font>
      <i/>
      <sz val="11"/>
      <color indexed="8"/>
      <name val="Calibri"/>
      <family val="2"/>
    </font>
    <font>
      <i/>
      <sz val="9"/>
      <color indexed="8"/>
      <name val="Calibri"/>
      <family val="2"/>
    </font>
    <font>
      <b/>
      <sz val="10"/>
      <name val="Times New Roman"/>
      <family val="1"/>
    </font>
    <font>
      <i/>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4"/>
      <color indexed="8"/>
      <name val="Times New Roman"/>
      <family val="1"/>
    </font>
    <font>
      <sz val="20"/>
      <color indexed="8"/>
      <name val="Calibri"/>
      <family val="2"/>
    </font>
    <font>
      <sz val="11"/>
      <color indexed="8"/>
      <name val="Symbol"/>
      <family val="1"/>
    </font>
    <font>
      <sz val="11"/>
      <color indexed="8"/>
      <name val="Cambria"/>
      <family val="1"/>
    </font>
    <font>
      <b/>
      <sz val="12"/>
      <color indexed="9"/>
      <name val="Times New Roman"/>
      <family val="1"/>
    </font>
    <font>
      <b/>
      <sz val="9"/>
      <color indexed="8"/>
      <name val="Calibri"/>
      <family val="2"/>
    </font>
    <font>
      <b/>
      <i/>
      <sz val="11"/>
      <color indexed="8"/>
      <name val="Calibri"/>
      <family val="2"/>
    </font>
    <font>
      <i/>
      <sz val="11"/>
      <name val="Calibri"/>
      <family val="2"/>
    </font>
    <font>
      <sz val="9"/>
      <color indexed="60"/>
      <name val="Calibri"/>
      <family val="2"/>
    </font>
    <font>
      <b/>
      <sz val="11"/>
      <color indexed="60"/>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sz val="11"/>
      <color theme="1"/>
      <name val="Symbol"/>
      <family val="1"/>
    </font>
    <font>
      <sz val="11"/>
      <color theme="1"/>
      <name val="Cambria"/>
      <family val="1"/>
    </font>
    <font>
      <b/>
      <sz val="12"/>
      <color rgb="FFFFFFFF"/>
      <name val="Times New Roman"/>
      <family val="1"/>
    </font>
    <font>
      <sz val="10"/>
      <color theme="1"/>
      <name val="Times New Roman"/>
      <family val="1"/>
    </font>
    <font>
      <sz val="11"/>
      <color rgb="FFFF0000"/>
      <name val="Times New Roman"/>
      <family val="1"/>
    </font>
    <font>
      <sz val="12"/>
      <color theme="1"/>
      <name val="Times New Roman"/>
      <family val="1"/>
    </font>
    <font>
      <b/>
      <sz val="9"/>
      <color theme="1"/>
      <name val="Calibri"/>
      <family val="2"/>
    </font>
    <font>
      <b/>
      <i/>
      <sz val="11"/>
      <color theme="1"/>
      <name val="Calibri"/>
      <family val="2"/>
    </font>
    <font>
      <sz val="9"/>
      <color rgb="FF9C6500"/>
      <name val="Calibri"/>
      <family val="2"/>
    </font>
    <font>
      <b/>
      <sz val="12"/>
      <color theme="1"/>
      <name val="Times New Roman"/>
      <family val="1"/>
    </font>
    <font>
      <b/>
      <sz val="11"/>
      <color rgb="FF9C6500"/>
      <name val="Calibri"/>
      <family val="2"/>
    </font>
    <font>
      <i/>
      <sz val="11"/>
      <color theme="1"/>
      <name val="Calibri"/>
      <family val="2"/>
    </font>
    <font>
      <i/>
      <sz val="11"/>
      <color theme="1"/>
      <name val="Times New Roman"/>
      <family val="1"/>
    </font>
    <font>
      <b/>
      <sz val="11"/>
      <color rgb="FFFFFFFF"/>
      <name val="Times New Roman"/>
      <family val="1"/>
    </font>
    <font>
      <sz val="18"/>
      <color theme="1"/>
      <name val="Calibri"/>
      <family val="2"/>
    </font>
    <font>
      <b/>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6" tint="-0.24997000396251678"/>
        <bgColor indexed="64"/>
      </patternFill>
    </fill>
    <fill>
      <patternFill patternType="solid">
        <fgColor rgb="FF92D050"/>
        <bgColor indexed="64"/>
      </patternFill>
    </fill>
    <fill>
      <patternFill patternType="solid">
        <fgColor rgb="FFFFF4C5"/>
        <bgColor indexed="64"/>
      </patternFill>
    </fill>
    <fill>
      <patternFill patternType="solid">
        <fgColor theme="1"/>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bottom style="thin"/>
    </border>
    <border>
      <left style="thin"/>
      <right style="thin"/>
      <top style="thin"/>
      <bottom/>
    </border>
    <border>
      <left/>
      <right/>
      <top style="medium"/>
      <bottom style="medium"/>
    </border>
    <border>
      <left style="thin"/>
      <right style="medium"/>
      <top/>
      <bottom style="thin"/>
    </border>
    <border>
      <left style="thin"/>
      <right style="thin"/>
      <top style="thin"/>
      <bottom style="thin"/>
    </border>
    <border>
      <left style="thin"/>
      <right style="medium"/>
      <top style="thin"/>
      <bottom style="thin"/>
    </border>
    <border>
      <left style="thin"/>
      <right style="medium"/>
      <top style="thin"/>
      <bottom/>
    </border>
    <border>
      <left style="thin"/>
      <right style="thin"/>
      <top/>
      <bottom style="thin"/>
    </border>
    <border>
      <left style="medium"/>
      <right style="thin"/>
      <top/>
      <bottom/>
    </border>
    <border>
      <left style="thin"/>
      <right style="medium"/>
      <top/>
      <bottom/>
    </border>
    <border>
      <left style="thin"/>
      <right/>
      <top/>
      <bottom style="thin"/>
    </border>
    <border>
      <left style="thin"/>
      <right/>
      <top style="thin"/>
      <bottom style="thin"/>
    </border>
    <border>
      <left style="thin"/>
      <right/>
      <top style="medium"/>
      <bottom style="medium"/>
    </border>
    <border>
      <left style="thin"/>
      <right/>
      <top style="medium"/>
      <bottom style="thin"/>
    </border>
    <border>
      <left style="thin"/>
      <right/>
      <top style="thin"/>
      <bottom/>
    </border>
    <border>
      <left style="thin"/>
      <right/>
      <top style="thin"/>
      <bottom style="medium"/>
    </border>
    <border>
      <left style="thin"/>
      <right/>
      <top/>
      <bottom/>
    </border>
    <border>
      <left style="medium"/>
      <right style="medium"/>
      <top style="medium"/>
      <bottom/>
    </border>
    <border>
      <left style="medium"/>
      <right style="thin"/>
      <top style="medium"/>
      <bottom style="medium"/>
    </border>
    <border>
      <left/>
      <right style="thin"/>
      <top style="medium"/>
      <bottom style="medium"/>
    </border>
    <border>
      <left style="medium"/>
      <right style="medium"/>
      <top/>
      <bottom style="thin"/>
    </border>
    <border>
      <left/>
      <right/>
      <top style="thin"/>
      <bottom style="thin"/>
    </border>
    <border>
      <left/>
      <right style="thin"/>
      <top style="thin"/>
      <bottom style="thin"/>
    </border>
    <border>
      <left/>
      <right style="medium"/>
      <top style="thin"/>
      <bottom style="thin"/>
    </border>
    <border>
      <left style="medium"/>
      <right style="thin"/>
      <top style="thin"/>
      <bottom style="thin"/>
    </border>
    <border>
      <left/>
      <right style="medium"/>
      <top/>
      <bottom style="thin"/>
    </border>
    <border>
      <left/>
      <right style="thin"/>
      <top style="medium"/>
      <bottom style="thin"/>
    </border>
    <border>
      <left style="medium"/>
      <right/>
      <top style="medium"/>
      <bottom style="medium"/>
    </border>
    <border>
      <left style="medium"/>
      <right style="thin"/>
      <top style="thin"/>
      <bottom/>
    </border>
    <border>
      <left style="medium"/>
      <right style="thin"/>
      <top style="medium"/>
      <bottom/>
    </border>
    <border>
      <left style="medium"/>
      <right style="thin"/>
      <top/>
      <bottom style="medium"/>
    </border>
    <border>
      <left>
        <color indexed="63"/>
      </left>
      <right style="thin"/>
      <top style="medium"/>
      <bottom/>
    </border>
    <border>
      <left>
        <color indexed="63"/>
      </left>
      <right style="thin"/>
      <top/>
      <bottom/>
    </border>
    <border>
      <left>
        <color indexed="63"/>
      </left>
      <right style="thin"/>
      <top/>
      <bottom style="mediu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right/>
      <top style="thin"/>
      <bottom/>
    </border>
    <border>
      <left style="medium"/>
      <right/>
      <top/>
      <bottom style="thin"/>
    </border>
    <border>
      <left/>
      <right style="medium">
        <color rgb="FF000000"/>
      </right>
      <top style="medium"/>
      <bottom style="medium"/>
    </border>
    <border>
      <left style="thin"/>
      <right style="thin"/>
      <top>
        <color indexed="63"/>
      </top>
      <bottom>
        <color indexed="63"/>
      </bottom>
    </border>
    <border>
      <left/>
      <right style="thin"/>
      <top style="thin"/>
      <bottom/>
    </border>
    <border>
      <left/>
      <right style="thin"/>
      <top/>
      <bottom style="thin"/>
    </border>
    <border>
      <left style="thin"/>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729">
    <xf numFmtId="0" fontId="0" fillId="0" borderId="0" xfId="0" applyFont="1" applyAlignment="1">
      <alignment/>
    </xf>
    <xf numFmtId="0" fontId="84" fillId="0" borderId="0" xfId="0" applyFont="1" applyFill="1" applyAlignment="1" applyProtection="1">
      <alignment/>
      <protection/>
    </xf>
    <xf numFmtId="0" fontId="84"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locked="0"/>
    </xf>
    <xf numFmtId="172" fontId="2" fillId="33" borderId="13" xfId="0" applyNumberFormat="1" applyFont="1" applyFill="1" applyBorder="1" applyAlignment="1" applyProtection="1">
      <alignment horizontal="left"/>
      <protection locked="0"/>
    </xf>
    <xf numFmtId="0" fontId="84" fillId="0" borderId="0" xfId="0" applyFont="1" applyAlignment="1">
      <alignment horizontal="left" vertical="center"/>
    </xf>
    <xf numFmtId="0" fontId="84" fillId="0" borderId="0" xfId="0" applyFont="1" applyAlignment="1">
      <alignment/>
    </xf>
    <xf numFmtId="0" fontId="84" fillId="0" borderId="0" xfId="0" applyFont="1" applyFill="1" applyAlignment="1">
      <alignment/>
    </xf>
    <xf numFmtId="0" fontId="3" fillId="0" borderId="0" xfId="0" applyFont="1" applyFill="1" applyBorder="1" applyAlignment="1" applyProtection="1">
      <alignment vertical="top" wrapText="1"/>
      <protection/>
    </xf>
    <xf numFmtId="0" fontId="84"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4"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4" xfId="0" applyFont="1" applyFill="1" applyBorder="1" applyAlignment="1" applyProtection="1">
      <alignment horizontal="left" vertical="top" wrapText="1"/>
      <protection/>
    </xf>
    <xf numFmtId="0" fontId="16" fillId="33" borderId="15" xfId="0" applyFont="1" applyFill="1" applyBorder="1" applyAlignment="1" applyProtection="1">
      <alignment horizontal="left" vertical="top" wrapText="1"/>
      <protection/>
    </xf>
    <xf numFmtId="0" fontId="16" fillId="33" borderId="16"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5" fillId="33" borderId="18" xfId="0" applyFont="1" applyFill="1" applyBorder="1" applyAlignment="1" applyProtection="1">
      <alignment vertical="top" wrapText="1"/>
      <protection/>
    </xf>
    <xf numFmtId="0" fontId="15" fillId="33" borderId="19" xfId="0" applyFont="1" applyFill="1" applyBorder="1" applyAlignment="1" applyProtection="1">
      <alignmen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1" xfId="0" applyFont="1" applyFill="1" applyBorder="1" applyAlignment="1" applyProtection="1">
      <alignment vertical="top" wrapText="1"/>
      <protection/>
    </xf>
    <xf numFmtId="0" fontId="17" fillId="10" borderId="19" xfId="0" applyFont="1" applyFill="1" applyBorder="1" applyAlignment="1" applyProtection="1">
      <alignment horizontal="left" vertical="top" wrapText="1"/>
      <protection/>
    </xf>
    <xf numFmtId="0" fontId="85" fillId="10" borderId="20" xfId="0" applyFont="1" applyFill="1" applyBorder="1" applyAlignment="1" applyProtection="1">
      <alignment vertical="top" wrapText="1"/>
      <protection/>
    </xf>
    <xf numFmtId="0" fontId="2" fillId="10" borderId="21" xfId="0" applyFont="1" applyFill="1" applyBorder="1" applyAlignment="1" applyProtection="1">
      <alignment/>
      <protection/>
    </xf>
    <xf numFmtId="0" fontId="2" fillId="10" borderId="22" xfId="0" applyFont="1" applyFill="1" applyBorder="1" applyAlignment="1" applyProtection="1">
      <alignment horizontal="left" vertical="center"/>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25"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protection/>
    </xf>
    <xf numFmtId="0" fontId="2" fillId="10" borderId="25"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84" fillId="10" borderId="0" xfId="0" applyFont="1" applyFill="1" applyBorder="1" applyAlignment="1">
      <alignment/>
    </xf>
    <xf numFmtId="0" fontId="10" fillId="10" borderId="0" xfId="0" applyFont="1" applyFill="1" applyBorder="1" applyAlignment="1" applyProtection="1">
      <alignment vertical="top" wrapText="1"/>
      <protection/>
    </xf>
    <xf numFmtId="0" fontId="2" fillId="10" borderId="26" xfId="0" applyFont="1" applyFill="1" applyBorder="1" applyAlignment="1" applyProtection="1">
      <alignment/>
      <protection/>
    </xf>
    <xf numFmtId="0" fontId="2" fillId="10" borderId="27" xfId="0" applyFont="1" applyFill="1" applyBorder="1" applyAlignment="1" applyProtection="1">
      <alignment horizontal="left" vertical="center" wrapText="1"/>
      <protection/>
    </xf>
    <xf numFmtId="0" fontId="2" fillId="10" borderId="27" xfId="0" applyFont="1" applyFill="1" applyBorder="1" applyAlignment="1" applyProtection="1">
      <alignment vertical="top" wrapText="1"/>
      <protection/>
    </xf>
    <xf numFmtId="0" fontId="2" fillId="10" borderId="28" xfId="0" applyFont="1" applyFill="1" applyBorder="1" applyAlignment="1" applyProtection="1">
      <alignment/>
      <protection/>
    </xf>
    <xf numFmtId="0" fontId="15" fillId="10" borderId="25" xfId="0" applyFont="1" applyFill="1" applyBorder="1" applyAlignment="1" applyProtection="1">
      <alignment vertical="top" wrapText="1"/>
      <protection/>
    </xf>
    <xf numFmtId="0" fontId="15" fillId="10" borderId="24"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5" fillId="10" borderId="26" xfId="0" applyFont="1" applyFill="1" applyBorder="1" applyAlignment="1" applyProtection="1">
      <alignment vertical="top" wrapText="1"/>
      <protection/>
    </xf>
    <xf numFmtId="0" fontId="15" fillId="10" borderId="27" xfId="0" applyFont="1" applyFill="1" applyBorder="1" applyAlignment="1" applyProtection="1">
      <alignment vertical="top" wrapText="1"/>
      <protection/>
    </xf>
    <xf numFmtId="0" fontId="15" fillId="10" borderId="28" xfId="0" applyFont="1" applyFill="1" applyBorder="1" applyAlignment="1" applyProtection="1">
      <alignment vertical="top" wrapText="1"/>
      <protection/>
    </xf>
    <xf numFmtId="0" fontId="84" fillId="10" borderId="21" xfId="0" applyFont="1" applyFill="1" applyBorder="1" applyAlignment="1">
      <alignment horizontal="left" vertical="center"/>
    </xf>
    <xf numFmtId="0" fontId="84" fillId="10" borderId="22" xfId="0" applyFont="1" applyFill="1" applyBorder="1" applyAlignment="1">
      <alignment horizontal="left" vertical="center"/>
    </xf>
    <xf numFmtId="0" fontId="84" fillId="10" borderId="22" xfId="0" applyFont="1" applyFill="1" applyBorder="1" applyAlignment="1">
      <alignment/>
    </xf>
    <xf numFmtId="0" fontId="84" fillId="10" borderId="23" xfId="0" applyFont="1" applyFill="1" applyBorder="1" applyAlignment="1">
      <alignment/>
    </xf>
    <xf numFmtId="0" fontId="84" fillId="10" borderId="24" xfId="0" applyFont="1" applyFill="1" applyBorder="1" applyAlignment="1">
      <alignment horizontal="left" vertical="center"/>
    </xf>
    <xf numFmtId="0" fontId="2" fillId="10" borderId="25"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6" xfId="0" applyFont="1" applyFill="1" applyBorder="1" applyAlignment="1" applyProtection="1">
      <alignment horizontal="left" vertical="center" wrapText="1"/>
      <protection/>
    </xf>
    <xf numFmtId="0" fontId="3" fillId="10" borderId="27" xfId="0" applyFont="1" applyFill="1" applyBorder="1" applyAlignment="1" applyProtection="1">
      <alignment vertical="top" wrapText="1"/>
      <protection/>
    </xf>
    <xf numFmtId="0" fontId="2" fillId="10" borderId="28" xfId="0" applyFont="1" applyFill="1" applyBorder="1" applyAlignment="1" applyProtection="1">
      <alignment vertical="top" wrapText="1"/>
      <protection/>
    </xf>
    <xf numFmtId="0" fontId="84" fillId="10" borderId="22" xfId="0" applyFont="1" applyFill="1" applyBorder="1" applyAlignment="1" applyProtection="1">
      <alignment/>
      <protection/>
    </xf>
    <xf numFmtId="0" fontId="84" fillId="10" borderId="23" xfId="0" applyFont="1" applyFill="1" applyBorder="1" applyAlignment="1" applyProtection="1">
      <alignment/>
      <protection/>
    </xf>
    <xf numFmtId="0" fontId="84" fillId="10" borderId="0" xfId="0" applyFont="1" applyFill="1" applyBorder="1" applyAlignment="1" applyProtection="1">
      <alignment/>
      <protection/>
    </xf>
    <xf numFmtId="0" fontId="84" fillId="10" borderId="25"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5"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7" xfId="0" applyFont="1" applyFill="1" applyBorder="1" applyAlignment="1" applyProtection="1">
      <alignment/>
      <protection/>
    </xf>
    <xf numFmtId="0" fontId="86" fillId="0" borderId="10" xfId="0" applyFont="1" applyBorder="1" applyAlignment="1">
      <alignment horizontal="center" readingOrder="1"/>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24" xfId="0" applyFill="1" applyBorder="1" applyAlignment="1">
      <alignment/>
    </xf>
    <xf numFmtId="0" fontId="0" fillId="10" borderId="0" xfId="0" applyFill="1" applyBorder="1" applyAlignment="1">
      <alignment/>
    </xf>
    <xf numFmtId="0" fontId="14" fillId="10" borderId="25" xfId="0" applyFont="1" applyFill="1" applyBorder="1" applyAlignment="1" applyProtection="1">
      <alignment/>
      <protection/>
    </xf>
    <xf numFmtId="0" fontId="0" fillId="10" borderId="25" xfId="0" applyFill="1" applyBorder="1" applyAlignment="1">
      <alignment/>
    </xf>
    <xf numFmtId="0" fontId="87" fillId="10" borderId="21" xfId="0" applyFont="1" applyFill="1" applyBorder="1" applyAlignment="1">
      <alignment vertical="center"/>
    </xf>
    <xf numFmtId="0" fontId="87" fillId="10" borderId="24" xfId="0" applyFont="1" applyFill="1" applyBorder="1" applyAlignment="1">
      <alignment vertical="center"/>
    </xf>
    <xf numFmtId="0" fontId="87" fillId="10" borderId="0" xfId="0" applyFont="1" applyFill="1" applyBorder="1" applyAlignment="1">
      <alignment vertical="center"/>
    </xf>
    <xf numFmtId="0" fontId="0" fillId="0" borderId="0" xfId="0" applyAlignment="1">
      <alignment/>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2" fillId="10" borderId="28" xfId="0" applyFont="1" applyFill="1" applyBorder="1" applyAlignment="1" applyProtection="1">
      <alignment vertical="center"/>
      <protection/>
    </xf>
    <xf numFmtId="0" fontId="3" fillId="10" borderId="25"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22" xfId="0" applyFill="1" applyBorder="1" applyAlignment="1">
      <alignment/>
    </xf>
    <xf numFmtId="0" fontId="0" fillId="10" borderId="0" xfId="0" applyFill="1" applyBorder="1" applyAlignment="1">
      <alignment/>
    </xf>
    <xf numFmtId="0" fontId="0" fillId="10" borderId="27" xfId="0" applyFill="1" applyBorder="1" applyAlignment="1">
      <alignment/>
    </xf>
    <xf numFmtId="0" fontId="0" fillId="33" borderId="10" xfId="0" applyFill="1" applyBorder="1" applyAlignment="1">
      <alignment/>
    </xf>
    <xf numFmtId="0" fontId="0" fillId="10" borderId="0" xfId="0" applyFill="1" applyAlignment="1">
      <alignment horizontal="left" vertical="center"/>
    </xf>
    <xf numFmtId="0" fontId="2" fillId="34"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4" borderId="10" xfId="0" applyFont="1" applyFill="1" applyBorder="1" applyAlignment="1" applyProtection="1">
      <alignment horizontal="left" vertical="center"/>
      <protection/>
    </xf>
    <xf numFmtId="0" fontId="84" fillId="10" borderId="21" xfId="0" applyFont="1" applyFill="1" applyBorder="1" applyAlignment="1">
      <alignment/>
    </xf>
    <xf numFmtId="0" fontId="84" fillId="10" borderId="24" xfId="0" applyFont="1" applyFill="1" applyBorder="1" applyAlignment="1">
      <alignment/>
    </xf>
    <xf numFmtId="0" fontId="84" fillId="10" borderId="25" xfId="0" applyFont="1" applyFill="1" applyBorder="1" applyAlignment="1">
      <alignment/>
    </xf>
    <xf numFmtId="0" fontId="88" fillId="10" borderId="0" xfId="0" applyFont="1" applyFill="1" applyBorder="1" applyAlignment="1">
      <alignment/>
    </xf>
    <xf numFmtId="0" fontId="89" fillId="10" borderId="0" xfId="0" applyFont="1" applyFill="1" applyBorder="1" applyAlignment="1">
      <alignment/>
    </xf>
    <xf numFmtId="0" fontId="88" fillId="0" borderId="29" xfId="0" applyFont="1" applyFill="1" applyBorder="1" applyAlignment="1">
      <alignment vertical="top" wrapText="1"/>
    </xf>
    <xf numFmtId="0" fontId="88" fillId="0" borderId="30" xfId="0" applyFont="1" applyFill="1" applyBorder="1" applyAlignment="1">
      <alignment vertical="top" wrapText="1"/>
    </xf>
    <xf numFmtId="0" fontId="88" fillId="0" borderId="10" xfId="0" applyFont="1" applyFill="1" applyBorder="1" applyAlignment="1">
      <alignment vertical="top" wrapText="1"/>
    </xf>
    <xf numFmtId="0" fontId="88" fillId="0" borderId="10" xfId="0" applyFont="1" applyFill="1" applyBorder="1" applyAlignment="1">
      <alignment vertical="top"/>
    </xf>
    <xf numFmtId="0" fontId="84" fillId="0" borderId="10" xfId="0" applyFont="1" applyFill="1" applyBorder="1" applyAlignment="1">
      <alignment vertical="top" wrapText="1"/>
    </xf>
    <xf numFmtId="0" fontId="84" fillId="10" borderId="26" xfId="0" applyFont="1" applyFill="1" applyBorder="1" applyAlignment="1">
      <alignment/>
    </xf>
    <xf numFmtId="0" fontId="84" fillId="10" borderId="27" xfId="0" applyFont="1" applyFill="1" applyBorder="1" applyAlignment="1">
      <alignment/>
    </xf>
    <xf numFmtId="0" fontId="84" fillId="10" borderId="28" xfId="0" applyFont="1" applyFill="1" applyBorder="1" applyAlignment="1">
      <alignment/>
    </xf>
    <xf numFmtId="0" fontId="90" fillId="0" borderId="10" xfId="0" applyFont="1" applyFill="1" applyBorder="1" applyAlignment="1">
      <alignment horizontal="center" vertical="top" wrapText="1"/>
    </xf>
    <xf numFmtId="0" fontId="90" fillId="0" borderId="31" xfId="0" applyFont="1" applyFill="1" applyBorder="1" applyAlignment="1">
      <alignment horizontal="center" vertical="top" wrapText="1"/>
    </xf>
    <xf numFmtId="0" fontId="90" fillId="0" borderId="10" xfId="0" applyFont="1" applyFill="1" applyBorder="1" applyAlignment="1">
      <alignment horizontal="center" vertical="top"/>
    </xf>
    <xf numFmtId="1" fontId="2" fillId="33" borderId="32"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84" fillId="0" borderId="0" xfId="0" applyFont="1" applyFill="1" applyAlignment="1" applyProtection="1">
      <alignment horizontal="right"/>
      <protection/>
    </xf>
    <xf numFmtId="0" fontId="84" fillId="10" borderId="21" xfId="0" applyFont="1" applyFill="1" applyBorder="1" applyAlignment="1" applyProtection="1">
      <alignment horizontal="right"/>
      <protection/>
    </xf>
    <xf numFmtId="0" fontId="84" fillId="10" borderId="22" xfId="0" applyFont="1" applyFill="1" applyBorder="1" applyAlignment="1" applyProtection="1">
      <alignment horizontal="right"/>
      <protection/>
    </xf>
    <xf numFmtId="0" fontId="84" fillId="10" borderId="24" xfId="0" applyFont="1" applyFill="1" applyBorder="1" applyAlignment="1" applyProtection="1">
      <alignment horizontal="right"/>
      <protection/>
    </xf>
    <xf numFmtId="0" fontId="84"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4" xfId="0" applyFont="1" applyFill="1" applyBorder="1" applyAlignment="1" applyProtection="1">
      <alignment horizontal="right" vertical="top" wrapText="1"/>
      <protection/>
    </xf>
    <xf numFmtId="0" fontId="91"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7" xfId="0" applyFont="1" applyFill="1" applyBorder="1" applyAlignment="1" applyProtection="1">
      <alignment horizontal="right"/>
      <protection/>
    </xf>
    <xf numFmtId="0" fontId="3" fillId="33" borderId="20"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3" fillId="33" borderId="11" xfId="0" applyFont="1" applyFill="1" applyBorder="1" applyAlignment="1" applyProtection="1">
      <alignment horizontal="left" vertical="center" wrapText="1"/>
      <protection/>
    </xf>
    <xf numFmtId="0" fontId="15" fillId="33" borderId="33" xfId="0" applyFont="1" applyFill="1" applyBorder="1" applyAlignment="1" applyProtection="1">
      <alignment horizontal="left" vertical="top" wrapText="1"/>
      <protection/>
    </xf>
    <xf numFmtId="0" fontId="15" fillId="33" borderId="34" xfId="0" applyFont="1" applyFill="1" applyBorder="1" applyAlignment="1" applyProtection="1">
      <alignment horizontal="left" vertical="top" wrapText="1"/>
      <protection/>
    </xf>
    <xf numFmtId="0" fontId="76" fillId="33" borderId="11" xfId="53" applyFill="1" applyBorder="1" applyAlignment="1" applyProtection="1">
      <alignment/>
      <protection locked="0"/>
    </xf>
    <xf numFmtId="17" fontId="2" fillId="33" borderId="13" xfId="0" applyNumberFormat="1" applyFont="1" applyFill="1" applyBorder="1" applyAlignment="1" applyProtection="1">
      <alignment horizontal="center"/>
      <protection/>
    </xf>
    <xf numFmtId="0" fontId="3" fillId="33" borderId="12" xfId="0" applyFont="1" applyFill="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92" fillId="0" borderId="0" xfId="0" applyFont="1" applyAlignment="1">
      <alignment horizontal="left" vertical="center" indent="5"/>
    </xf>
    <xf numFmtId="0" fontId="93" fillId="0" borderId="0" xfId="0" applyFont="1" applyAlignment="1">
      <alignment/>
    </xf>
    <xf numFmtId="0" fontId="2" fillId="0" borderId="11" xfId="0"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94" fillId="35" borderId="35" xfId="0" applyFont="1" applyFill="1" applyBorder="1" applyAlignment="1">
      <alignment horizontal="center" vertical="center" wrapText="1"/>
    </xf>
    <xf numFmtId="1" fontId="2" fillId="33" borderId="12"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protection locked="0"/>
    </xf>
    <xf numFmtId="0" fontId="0" fillId="10" borderId="0" xfId="0" applyFill="1" applyAlignment="1">
      <alignment/>
    </xf>
    <xf numFmtId="0" fontId="3" fillId="10" borderId="30"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1" fillId="33" borderId="31"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3" fillId="33" borderId="11"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1" fillId="33" borderId="3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95" fillId="0" borderId="0" xfId="0" applyFont="1" applyAlignment="1">
      <alignment horizontal="center"/>
    </xf>
    <xf numFmtId="0" fontId="95" fillId="10" borderId="22" xfId="0" applyFont="1" applyFill="1" applyBorder="1" applyAlignment="1">
      <alignment horizontal="center"/>
    </xf>
    <xf numFmtId="0" fontId="25" fillId="10" borderId="0" xfId="0" applyFont="1" applyFill="1" applyBorder="1" applyAlignment="1" applyProtection="1">
      <alignment horizontal="center" vertical="top" wrapText="1"/>
      <protection/>
    </xf>
    <xf numFmtId="0" fontId="26" fillId="33" borderId="15" xfId="0" applyFont="1" applyFill="1" applyBorder="1" applyAlignment="1" applyProtection="1">
      <alignment horizontal="left" vertical="center" wrapText="1"/>
      <protection/>
    </xf>
    <xf numFmtId="4" fontId="25" fillId="33" borderId="36" xfId="0" applyNumberFormat="1" applyFont="1" applyFill="1" applyBorder="1" applyAlignment="1" applyProtection="1">
      <alignment horizontal="center" vertical="center" wrapText="1"/>
      <protection/>
    </xf>
    <xf numFmtId="0" fontId="26" fillId="33" borderId="37" xfId="0" applyFont="1" applyFill="1" applyBorder="1" applyAlignment="1" applyProtection="1">
      <alignment horizontal="left" vertical="center" wrapText="1"/>
      <protection/>
    </xf>
    <xf numFmtId="4" fontId="25" fillId="33" borderId="38" xfId="0" applyNumberFormat="1" applyFont="1" applyFill="1" applyBorder="1" applyAlignment="1" applyProtection="1">
      <alignment horizontal="center" vertical="center" wrapText="1"/>
      <protection/>
    </xf>
    <xf numFmtId="0" fontId="26" fillId="33" borderId="34" xfId="0" applyFont="1" applyFill="1" applyBorder="1" applyAlignment="1" applyProtection="1">
      <alignment horizontal="left" vertical="center" wrapText="1"/>
      <protection/>
    </xf>
    <xf numFmtId="4" fontId="25" fillId="33" borderId="39" xfId="0" applyNumberFormat="1" applyFont="1" applyFill="1" applyBorder="1" applyAlignment="1" applyProtection="1">
      <alignment horizontal="center" vertical="center" wrapText="1"/>
      <protection/>
    </xf>
    <xf numFmtId="4" fontId="24" fillId="36" borderId="20" xfId="0" applyNumberFormat="1" applyFont="1" applyFill="1" applyBorder="1" applyAlignment="1" applyProtection="1">
      <alignment horizontal="center" vertical="center" wrapText="1"/>
      <protection/>
    </xf>
    <xf numFmtId="0" fontId="25" fillId="33" borderId="40" xfId="0" applyFont="1" applyFill="1" applyBorder="1" applyAlignment="1" applyProtection="1">
      <alignment horizontal="left" vertical="center" wrapText="1"/>
      <protection/>
    </xf>
    <xf numFmtId="0" fontId="25" fillId="33" borderId="37" xfId="0" applyFont="1" applyFill="1" applyBorder="1" applyAlignment="1" applyProtection="1">
      <alignment horizontal="left" vertical="center" wrapText="1"/>
      <protection/>
    </xf>
    <xf numFmtId="0" fontId="25" fillId="33" borderId="34" xfId="0" applyFont="1" applyFill="1" applyBorder="1" applyAlignment="1" applyProtection="1">
      <alignment horizontal="left" vertical="center" wrapText="1"/>
      <protection/>
    </xf>
    <xf numFmtId="0" fontId="25" fillId="33" borderId="0" xfId="0" applyFont="1" applyFill="1" applyBorder="1" applyAlignment="1" applyProtection="1">
      <alignment horizontal="left" vertical="center" wrapText="1"/>
      <protection/>
    </xf>
    <xf numFmtId="0" fontId="2" fillId="33" borderId="41" xfId="0" applyFont="1" applyFill="1" applyBorder="1" applyAlignment="1" applyProtection="1">
      <alignment vertical="top" wrapText="1"/>
      <protection/>
    </xf>
    <xf numFmtId="0" fontId="2" fillId="33" borderId="0" xfId="0" applyFont="1" applyFill="1" applyBorder="1" applyAlignment="1" applyProtection="1">
      <alignment vertical="top" wrapText="1"/>
      <protection/>
    </xf>
    <xf numFmtId="0" fontId="84" fillId="0" borderId="42" xfId="0" applyFont="1" applyBorder="1" applyAlignment="1">
      <alignment/>
    </xf>
    <xf numFmtId="4" fontId="24" fillId="36" borderId="20" xfId="0" applyNumberFormat="1" applyFont="1" applyFill="1" applyBorder="1" applyAlignment="1" applyProtection="1">
      <alignment horizontal="center" vertical="top" wrapText="1"/>
      <protection/>
    </xf>
    <xf numFmtId="4" fontId="2" fillId="33" borderId="42" xfId="0" applyNumberFormat="1" applyFont="1" applyFill="1" applyBorder="1" applyAlignment="1" applyProtection="1">
      <alignment vertical="top" wrapText="1"/>
      <protection/>
    </xf>
    <xf numFmtId="0" fontId="24" fillId="33" borderId="10" xfId="0" applyFont="1" applyFill="1" applyBorder="1" applyAlignment="1" applyProtection="1">
      <alignment horizontal="center" vertical="center" wrapText="1"/>
      <protection/>
    </xf>
    <xf numFmtId="0" fontId="25" fillId="33" borderId="15" xfId="0" applyFont="1" applyFill="1" applyBorder="1" applyAlignment="1" applyProtection="1">
      <alignment horizontal="left" vertical="center" wrapText="1"/>
      <protection/>
    </xf>
    <xf numFmtId="4" fontId="25" fillId="33" borderId="43" xfId="0" applyNumberFormat="1" applyFont="1" applyFill="1" applyBorder="1" applyAlignment="1" applyProtection="1">
      <alignment horizontal="center" vertical="center" wrapText="1"/>
      <protection/>
    </xf>
    <xf numFmtId="4" fontId="25" fillId="33" borderId="44" xfId="0" applyNumberFormat="1" applyFont="1" applyFill="1" applyBorder="1" applyAlignment="1" applyProtection="1">
      <alignment horizontal="center" vertical="center" wrapText="1"/>
      <protection/>
    </xf>
    <xf numFmtId="0" fontId="25" fillId="33" borderId="11" xfId="0" applyFont="1" applyFill="1" applyBorder="1" applyAlignment="1" applyProtection="1">
      <alignment horizontal="center" vertical="top" wrapText="1"/>
      <protection/>
    </xf>
    <xf numFmtId="0" fontId="25" fillId="33" borderId="18" xfId="0" applyFont="1" applyFill="1" applyBorder="1" applyAlignment="1" applyProtection="1">
      <alignment horizontal="left" vertical="center" wrapText="1"/>
      <protection/>
    </xf>
    <xf numFmtId="15" fontId="25" fillId="33" borderId="11" xfId="0" applyNumberFormat="1" applyFont="1" applyFill="1" applyBorder="1" applyAlignment="1" applyProtection="1">
      <alignment horizontal="center" vertical="top" wrapText="1"/>
      <protection/>
    </xf>
    <xf numFmtId="4" fontId="95" fillId="0" borderId="42" xfId="0" applyNumberFormat="1" applyFont="1" applyBorder="1" applyAlignment="1">
      <alignment horizontal="center" vertical="center"/>
    </xf>
    <xf numFmtId="15" fontId="25" fillId="33" borderId="32" xfId="0" applyNumberFormat="1" applyFont="1" applyFill="1" applyBorder="1" applyAlignment="1" applyProtection="1">
      <alignment horizontal="center" vertical="top" wrapText="1"/>
      <protection/>
    </xf>
    <xf numFmtId="4" fontId="3" fillId="33" borderId="45" xfId="0" applyNumberFormat="1" applyFont="1" applyFill="1" applyBorder="1" applyAlignment="1" applyProtection="1">
      <alignment horizontal="center" vertical="top" wrapText="1"/>
      <protection/>
    </xf>
    <xf numFmtId="0" fontId="25" fillId="33" borderId="10" xfId="0" applyFont="1" applyFill="1" applyBorder="1" applyAlignment="1" applyProtection="1">
      <alignment horizontal="center" vertical="top" wrapText="1"/>
      <protection/>
    </xf>
    <xf numFmtId="0" fontId="25" fillId="10" borderId="27"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protection/>
    </xf>
    <xf numFmtId="0" fontId="15" fillId="33" borderId="10" xfId="0" applyFont="1" applyFill="1" applyBorder="1" applyAlignment="1" applyProtection="1">
      <alignment/>
      <protection/>
    </xf>
    <xf numFmtId="0" fontId="16" fillId="33" borderId="46" xfId="0" applyFont="1" applyFill="1" applyBorder="1" applyAlignment="1" applyProtection="1">
      <alignment horizontal="left" vertical="top" wrapText="1"/>
      <protection/>
    </xf>
    <xf numFmtId="4" fontId="16" fillId="33" borderId="44" xfId="0" applyNumberFormat="1" applyFont="1" applyFill="1" applyBorder="1" applyAlignment="1" applyProtection="1">
      <alignment horizontal="left" vertical="top" wrapText="1"/>
      <protection/>
    </xf>
    <xf numFmtId="15" fontId="16" fillId="33" borderId="44" xfId="0" applyNumberFormat="1" applyFont="1" applyFill="1" applyBorder="1" applyAlignment="1" applyProtection="1">
      <alignment horizontal="left" vertical="top" wrapText="1"/>
      <protection/>
    </xf>
    <xf numFmtId="4" fontId="16" fillId="33" borderId="38" xfId="0" applyNumberFormat="1" applyFont="1" applyFill="1" applyBorder="1" applyAlignment="1" applyProtection="1">
      <alignment horizontal="left" vertical="top" wrapText="1"/>
      <protection/>
    </xf>
    <xf numFmtId="4" fontId="16" fillId="33" borderId="47" xfId="0" applyNumberFormat="1" applyFont="1" applyFill="1" applyBorder="1" applyAlignment="1" applyProtection="1">
      <alignment horizontal="left" vertical="top" wrapText="1"/>
      <protection/>
    </xf>
    <xf numFmtId="15" fontId="16" fillId="33" borderId="47" xfId="0" applyNumberFormat="1" applyFont="1" applyFill="1" applyBorder="1" applyAlignment="1" applyProtection="1">
      <alignment horizontal="left" vertical="top" wrapText="1"/>
      <protection/>
    </xf>
    <xf numFmtId="4" fontId="16" fillId="33" borderId="39" xfId="0" applyNumberFormat="1" applyFont="1" applyFill="1" applyBorder="1" applyAlignment="1" applyProtection="1">
      <alignment horizontal="left" vertical="top" wrapText="1"/>
      <protection/>
    </xf>
    <xf numFmtId="4" fontId="15" fillId="33" borderId="48" xfId="0" applyNumberFormat="1" applyFont="1" applyFill="1" applyBorder="1" applyAlignment="1" applyProtection="1">
      <alignment vertical="top" wrapText="1"/>
      <protection/>
    </xf>
    <xf numFmtId="0" fontId="15" fillId="33" borderId="48" xfId="0" applyFont="1" applyFill="1" applyBorder="1" applyAlignment="1" applyProtection="1">
      <alignment vertical="top" wrapText="1"/>
      <protection/>
    </xf>
    <xf numFmtId="0" fontId="16" fillId="33" borderId="21" xfId="0" applyFont="1" applyFill="1" applyBorder="1" applyAlignment="1" applyProtection="1">
      <alignment vertical="top" wrapText="1"/>
      <protection/>
    </xf>
    <xf numFmtId="0" fontId="16" fillId="33" borderId="34" xfId="0" applyFont="1" applyFill="1" applyBorder="1" applyAlignment="1" applyProtection="1">
      <alignment horizontal="center" vertical="center" wrapText="1"/>
      <protection/>
    </xf>
    <xf numFmtId="0" fontId="16" fillId="33" borderId="37" xfId="0" applyFont="1" applyFill="1" applyBorder="1" applyAlignment="1" applyProtection="1">
      <alignment horizontal="center" vertical="center" wrapText="1"/>
      <protection/>
    </xf>
    <xf numFmtId="0" fontId="16" fillId="10" borderId="49" xfId="0" applyFont="1" applyFill="1" applyBorder="1" applyAlignment="1" applyProtection="1">
      <alignment horizontal="center" vertical="center" wrapText="1"/>
      <protection/>
    </xf>
    <xf numFmtId="0" fontId="16" fillId="10" borderId="25" xfId="0" applyFont="1" applyFill="1" applyBorder="1" applyAlignment="1">
      <alignment horizontal="center"/>
    </xf>
    <xf numFmtId="0" fontId="3" fillId="10" borderId="50" xfId="0" applyFont="1" applyFill="1" applyBorder="1" applyAlignment="1" applyProtection="1">
      <alignment vertical="center" wrapText="1"/>
      <protection/>
    </xf>
    <xf numFmtId="0" fontId="2" fillId="0" borderId="10" xfId="0" applyFont="1" applyFill="1" applyBorder="1" applyAlignment="1" applyProtection="1">
      <alignment vertical="top" wrapText="1"/>
      <protection locked="0"/>
    </xf>
    <xf numFmtId="0" fontId="88" fillId="0" borderId="10" xfId="0" applyFont="1" applyFill="1" applyBorder="1" applyAlignment="1">
      <alignment wrapText="1"/>
    </xf>
    <xf numFmtId="0" fontId="88" fillId="0" borderId="10" xfId="0" applyFont="1" applyFill="1" applyBorder="1" applyAlignment="1">
      <alignment/>
    </xf>
    <xf numFmtId="0" fontId="84" fillId="0" borderId="10" xfId="0" applyFont="1" applyFill="1" applyBorder="1" applyAlignment="1">
      <alignment wrapText="1"/>
    </xf>
    <xf numFmtId="0" fontId="1" fillId="0" borderId="37" xfId="0" applyFont="1" applyFill="1" applyBorder="1" applyAlignment="1" applyProtection="1">
      <alignment horizontal="left" vertical="center" wrapText="1"/>
      <protection/>
    </xf>
    <xf numFmtId="0" fontId="0" fillId="0" borderId="37" xfId="0" applyFont="1" applyFill="1" applyBorder="1" applyAlignment="1" applyProtection="1">
      <alignment horizontal="left" vertical="center" wrapText="1"/>
      <protection/>
    </xf>
    <xf numFmtId="0" fontId="2" fillId="34" borderId="10" xfId="0" applyFont="1" applyFill="1" applyBorder="1" applyAlignment="1" applyProtection="1">
      <alignment horizontal="center" vertical="center"/>
      <protection/>
    </xf>
    <xf numFmtId="0" fontId="3" fillId="10" borderId="0" xfId="0" applyFont="1" applyFill="1" applyBorder="1" applyAlignment="1" applyProtection="1">
      <alignment horizontal="left" vertical="center" wrapText="1"/>
      <protection/>
    </xf>
    <xf numFmtId="0" fontId="96" fillId="33" borderId="11" xfId="0" applyFont="1" applyFill="1" applyBorder="1" applyAlignment="1" applyProtection="1">
      <alignment vertical="top" wrapText="1"/>
      <protection/>
    </xf>
    <xf numFmtId="0" fontId="0" fillId="0" borderId="37" xfId="0" applyFont="1" applyFill="1" applyBorder="1" applyAlignment="1">
      <alignment horizontal="center" vertical="center" wrapText="1"/>
    </xf>
    <xf numFmtId="0" fontId="11" fillId="10" borderId="0" xfId="0" applyFont="1" applyFill="1" applyBorder="1" applyAlignment="1" applyProtection="1">
      <alignment horizontal="left" vertical="center" wrapText="1"/>
      <protection/>
    </xf>
    <xf numFmtId="0" fontId="15" fillId="10" borderId="0" xfId="0" applyFont="1" applyFill="1" applyBorder="1" applyAlignment="1" applyProtection="1">
      <alignment horizontal="left" vertical="top" wrapText="1"/>
      <protection/>
    </xf>
    <xf numFmtId="0" fontId="3" fillId="33" borderId="51" xfId="0" applyFont="1" applyFill="1" applyBorder="1" applyAlignment="1" applyProtection="1">
      <alignment horizontal="center" vertical="center" wrapText="1"/>
      <protection/>
    </xf>
    <xf numFmtId="4" fontId="16" fillId="33" borderId="43" xfId="0" applyNumberFormat="1" applyFont="1" applyFill="1" applyBorder="1" applyAlignment="1" applyProtection="1">
      <alignment horizontal="left" vertical="top" wrapText="1"/>
      <protection/>
    </xf>
    <xf numFmtId="15" fontId="16" fillId="33" borderId="43" xfId="0" applyNumberFormat="1" applyFont="1" applyFill="1" applyBorder="1" applyAlignment="1" applyProtection="1">
      <alignment horizontal="left" vertical="top" wrapText="1"/>
      <protection/>
    </xf>
    <xf numFmtId="4" fontId="15" fillId="33" borderId="16" xfId="0" applyNumberFormat="1" applyFont="1" applyFill="1" applyBorder="1" applyAlignment="1" applyProtection="1">
      <alignment vertical="top" wrapText="1"/>
      <protection/>
    </xf>
    <xf numFmtId="4" fontId="15" fillId="33" borderId="16" xfId="0" applyNumberFormat="1" applyFont="1" applyFill="1" applyBorder="1" applyAlignment="1" applyProtection="1">
      <alignment horizontal="center" vertical="top" wrapText="1"/>
      <protection/>
    </xf>
    <xf numFmtId="4" fontId="15" fillId="33" borderId="38" xfId="0" applyNumberFormat="1" applyFont="1" applyFill="1" applyBorder="1" applyAlignment="1" applyProtection="1">
      <alignment vertical="top" wrapText="1"/>
      <protection/>
    </xf>
    <xf numFmtId="4" fontId="15" fillId="33" borderId="19" xfId="0" applyNumberFormat="1" applyFont="1" applyFill="1" applyBorder="1" applyAlignment="1" applyProtection="1">
      <alignment vertical="top" wrapText="1"/>
      <protection/>
    </xf>
    <xf numFmtId="4" fontId="15" fillId="33" borderId="46" xfId="0" applyNumberFormat="1" applyFont="1" applyFill="1" applyBorder="1" applyAlignment="1" applyProtection="1">
      <alignment vertical="top" wrapText="1"/>
      <protection/>
    </xf>
    <xf numFmtId="4" fontId="15" fillId="33" borderId="12" xfId="0" applyNumberFormat="1" applyFont="1" applyFill="1" applyBorder="1" applyAlignment="1" applyProtection="1">
      <alignment horizontal="center" wrapText="1"/>
      <protection/>
    </xf>
    <xf numFmtId="4" fontId="15" fillId="33" borderId="43" xfId="0" applyNumberFormat="1" applyFont="1" applyFill="1" applyBorder="1" applyAlignment="1" applyProtection="1">
      <alignment vertical="top" wrapText="1"/>
      <protection/>
    </xf>
    <xf numFmtId="4" fontId="15" fillId="33" borderId="11" xfId="0" applyNumberFormat="1" applyFont="1" applyFill="1" applyBorder="1" applyAlignment="1" applyProtection="1">
      <alignment horizontal="center" wrapText="1"/>
      <protection/>
    </xf>
    <xf numFmtId="4" fontId="15" fillId="33" borderId="13" xfId="0" applyNumberFormat="1" applyFont="1" applyFill="1" applyBorder="1" applyAlignment="1" applyProtection="1">
      <alignment horizontal="center" wrapText="1"/>
      <protection/>
    </xf>
    <xf numFmtId="4" fontId="15" fillId="33" borderId="12" xfId="0" applyNumberFormat="1" applyFont="1" applyFill="1" applyBorder="1" applyAlignment="1" applyProtection="1">
      <alignment horizontal="center" vertical="top" wrapText="1"/>
      <protection/>
    </xf>
    <xf numFmtId="4" fontId="15" fillId="33" borderId="11" xfId="0" applyNumberFormat="1" applyFont="1" applyFill="1" applyBorder="1" applyAlignment="1" applyProtection="1">
      <alignment horizontal="center" vertical="top" wrapText="1"/>
      <protection/>
    </xf>
    <xf numFmtId="4" fontId="15" fillId="33" borderId="44" xfId="0" applyNumberFormat="1" applyFont="1" applyFill="1" applyBorder="1" applyAlignment="1" applyProtection="1">
      <alignment vertical="top" wrapText="1"/>
      <protection/>
    </xf>
    <xf numFmtId="4" fontId="15" fillId="33" borderId="32" xfId="0" applyNumberFormat="1" applyFont="1" applyFill="1" applyBorder="1" applyAlignment="1" applyProtection="1">
      <alignment horizontal="center" vertical="top" wrapText="1"/>
      <protection/>
    </xf>
    <xf numFmtId="4" fontId="15" fillId="33" borderId="38" xfId="0" applyNumberFormat="1" applyFont="1" applyFill="1" applyBorder="1" applyAlignment="1" applyProtection="1">
      <alignment horizontal="center" vertical="top" wrapText="1"/>
      <protection/>
    </xf>
    <xf numFmtId="4" fontId="15" fillId="33" borderId="19" xfId="0" applyNumberFormat="1" applyFont="1" applyFill="1" applyBorder="1" applyAlignment="1" applyProtection="1">
      <alignment horizontal="center" vertical="top" wrapText="1"/>
      <protection/>
    </xf>
    <xf numFmtId="4" fontId="15" fillId="33" borderId="36" xfId="0" applyNumberFormat="1" applyFont="1" applyFill="1" applyBorder="1" applyAlignment="1" applyProtection="1">
      <alignment vertical="top" wrapText="1"/>
      <protection/>
    </xf>
    <xf numFmtId="4" fontId="15" fillId="33" borderId="36" xfId="0" applyNumberFormat="1"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3" fillId="10" borderId="0" xfId="0" applyFont="1" applyFill="1" applyBorder="1" applyAlignment="1" applyProtection="1">
      <alignment horizontal="left" vertical="center" wrapText="1"/>
      <protection/>
    </xf>
    <xf numFmtId="0" fontId="3" fillId="33" borderId="44"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91" fillId="10" borderId="37" xfId="0" applyFont="1" applyFill="1" applyBorder="1" applyAlignment="1">
      <alignment horizontal="center" vertical="center" wrapText="1"/>
    </xf>
    <xf numFmtId="0" fontId="3" fillId="33" borderId="37" xfId="0" applyFont="1" applyFill="1" applyBorder="1" applyAlignment="1" applyProtection="1">
      <alignment horizontal="center" vertical="center" wrapText="1"/>
      <protection/>
    </xf>
    <xf numFmtId="0" fontId="2" fillId="0" borderId="0" xfId="0" applyFont="1" applyFill="1" applyBorder="1" applyAlignment="1" applyProtection="1">
      <alignment vertical="top" wrapText="1"/>
      <protection locked="0"/>
    </xf>
    <xf numFmtId="4" fontId="84" fillId="0" borderId="0" xfId="0" applyNumberFormat="1" applyFont="1" applyAlignment="1">
      <alignment/>
    </xf>
    <xf numFmtId="4" fontId="3" fillId="33" borderId="20" xfId="0" applyNumberFormat="1" applyFont="1" applyFill="1" applyBorder="1" applyAlignment="1" applyProtection="1">
      <alignment horizontal="center" vertical="top" wrapText="1"/>
      <protection/>
    </xf>
    <xf numFmtId="4" fontId="3" fillId="0" borderId="0" xfId="0" applyNumberFormat="1" applyFont="1" applyFill="1" applyBorder="1" applyAlignment="1" applyProtection="1">
      <alignment vertical="top" wrapText="1"/>
      <protection/>
    </xf>
    <xf numFmtId="0" fontId="84" fillId="0" borderId="11" xfId="0" applyFont="1" applyFill="1" applyBorder="1" applyAlignment="1" applyProtection="1">
      <alignment horizontal="left" vertical="top" wrapText="1"/>
      <protection/>
    </xf>
    <xf numFmtId="0" fontId="30" fillId="0" borderId="37" xfId="0" applyFont="1" applyFill="1" applyBorder="1" applyAlignment="1" applyProtection="1">
      <alignment horizontal="left" vertical="top" wrapText="1"/>
      <protection/>
    </xf>
    <xf numFmtId="0" fontId="30" fillId="0" borderId="37" xfId="0" applyFont="1" applyFill="1" applyBorder="1" applyAlignment="1">
      <alignment horizontal="left" vertical="top" wrapText="1"/>
    </xf>
    <xf numFmtId="0" fontId="30" fillId="0" borderId="37" xfId="0" applyFont="1" applyFill="1" applyBorder="1" applyAlignment="1" applyProtection="1">
      <alignment horizontal="left" vertical="center" wrapText="1"/>
      <protection/>
    </xf>
    <xf numFmtId="0" fontId="3" fillId="0" borderId="0" xfId="0" applyFont="1" applyFill="1" applyBorder="1" applyAlignment="1" applyProtection="1">
      <alignment vertical="top"/>
      <protection/>
    </xf>
    <xf numFmtId="0" fontId="0" fillId="0" borderId="0" xfId="0" applyAlignment="1">
      <alignment horizontal="left" vertical="center" wrapText="1"/>
    </xf>
    <xf numFmtId="0" fontId="2" fillId="33" borderId="24" xfId="0" applyFont="1" applyFill="1" applyBorder="1" applyAlignment="1" applyProtection="1">
      <alignment horizontal="left" vertical="center"/>
      <protection/>
    </xf>
    <xf numFmtId="0" fontId="3" fillId="33" borderId="53"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protection/>
    </xf>
    <xf numFmtId="0" fontId="5" fillId="10" borderId="0" xfId="0" applyFont="1" applyFill="1" applyBorder="1" applyAlignment="1" applyProtection="1">
      <alignment horizontal="left" vertical="center" wrapText="1"/>
      <protection/>
    </xf>
    <xf numFmtId="0" fontId="0" fillId="0" borderId="0" xfId="0" applyAlignment="1" applyProtection="1">
      <alignment/>
      <protection/>
    </xf>
    <xf numFmtId="0" fontId="97" fillId="10" borderId="22" xfId="0" applyFont="1" applyFill="1" applyBorder="1" applyAlignment="1">
      <alignment vertical="top" wrapText="1"/>
    </xf>
    <xf numFmtId="0" fontId="97" fillId="10" borderId="23" xfId="0" applyFont="1" applyFill="1" applyBorder="1" applyAlignment="1">
      <alignment vertical="top" wrapText="1"/>
    </xf>
    <xf numFmtId="0" fontId="76" fillId="10" borderId="27" xfId="53" applyFill="1" applyBorder="1" applyAlignment="1" applyProtection="1">
      <alignment vertical="top" wrapText="1"/>
      <protection/>
    </xf>
    <xf numFmtId="0" fontId="76" fillId="10" borderId="28" xfId="53" applyFill="1" applyBorder="1" applyAlignment="1" applyProtection="1">
      <alignment vertical="top" wrapText="1"/>
      <protection/>
    </xf>
    <xf numFmtId="0" fontId="0" fillId="4" borderId="10" xfId="0" applyFill="1" applyBorder="1" applyAlignment="1" applyProtection="1">
      <alignment/>
      <protection/>
    </xf>
    <xf numFmtId="0" fontId="0" fillId="31" borderId="10" xfId="0" applyFill="1" applyBorder="1" applyAlignment="1" applyProtection="1">
      <alignment/>
      <protection locked="0"/>
    </xf>
    <xf numFmtId="0" fontId="98" fillId="6" borderId="37" xfId="0" applyFont="1" applyFill="1" applyBorder="1" applyAlignment="1" applyProtection="1">
      <alignment horizontal="left" vertical="center" wrapText="1"/>
      <protection/>
    </xf>
    <xf numFmtId="0" fontId="0" fillId="0" borderId="0" xfId="0" applyAlignment="1" applyProtection="1">
      <alignment horizontal="left"/>
      <protection/>
    </xf>
    <xf numFmtId="0" fontId="0" fillId="0" borderId="0" xfId="0" applyAlignment="1" applyProtection="1">
      <alignment/>
      <protection locked="0"/>
    </xf>
    <xf numFmtId="0" fontId="98" fillId="6" borderId="40" xfId="0" applyFont="1" applyFill="1" applyBorder="1" applyAlignment="1" applyProtection="1">
      <alignment horizontal="center" vertical="center" wrapText="1"/>
      <protection/>
    </xf>
    <xf numFmtId="0" fontId="98" fillId="6" borderId="36" xfId="0" applyFont="1" applyFill="1" applyBorder="1" applyAlignment="1" applyProtection="1">
      <alignment horizontal="center" vertical="center" wrapText="1"/>
      <protection/>
    </xf>
    <xf numFmtId="0" fontId="99" fillId="0" borderId="37" xfId="0" applyFont="1" applyFill="1" applyBorder="1" applyAlignment="1" applyProtection="1">
      <alignment vertical="center" wrapText="1"/>
      <protection/>
    </xf>
    <xf numFmtId="0" fontId="79" fillId="31" borderId="37" xfId="56" applyBorder="1" applyAlignment="1" applyProtection="1">
      <alignment wrapText="1"/>
      <protection locked="0"/>
    </xf>
    <xf numFmtId="0" fontId="79" fillId="37" borderId="37" xfId="56" applyFill="1" applyBorder="1" applyAlignment="1" applyProtection="1">
      <alignment wrapText="1"/>
      <protection locked="0"/>
    </xf>
    <xf numFmtId="0" fontId="60" fillId="33" borderId="37" xfId="0" applyFont="1" applyFill="1" applyBorder="1" applyAlignment="1" applyProtection="1">
      <alignment vertical="center" wrapText="1"/>
      <protection/>
    </xf>
    <xf numFmtId="10" fontId="79" fillId="31" borderId="37" xfId="56" applyNumberFormat="1" applyBorder="1" applyAlignment="1" applyProtection="1">
      <alignment horizontal="center" vertical="center" wrapText="1"/>
      <protection locked="0"/>
    </xf>
    <xf numFmtId="10" fontId="79" fillId="37" borderId="37" xfId="56" applyNumberFormat="1" applyFill="1" applyBorder="1" applyAlignment="1" applyProtection="1">
      <alignment horizontal="center" vertical="center" wrapText="1"/>
      <protection locked="0"/>
    </xf>
    <xf numFmtId="0" fontId="98" fillId="6" borderId="54" xfId="0" applyFont="1" applyFill="1" applyBorder="1" applyAlignment="1" applyProtection="1">
      <alignment horizontal="center" vertical="center" wrapText="1"/>
      <protection/>
    </xf>
    <xf numFmtId="0" fontId="98" fillId="6" borderId="37" xfId="0" applyFont="1" applyFill="1" applyBorder="1" applyAlignment="1" applyProtection="1">
      <alignment horizontal="center" vertical="center" wrapText="1"/>
      <protection/>
    </xf>
    <xf numFmtId="0" fontId="98" fillId="6" borderId="38" xfId="0" applyFont="1" applyFill="1" applyBorder="1" applyAlignment="1" applyProtection="1">
      <alignment horizontal="center" vertical="center" wrapText="1"/>
      <protection/>
    </xf>
    <xf numFmtId="0" fontId="100" fillId="31" borderId="54" xfId="56" applyFont="1" applyBorder="1" applyAlignment="1" applyProtection="1">
      <alignment vertical="center" wrapText="1"/>
      <protection locked="0"/>
    </xf>
    <xf numFmtId="0" fontId="100" fillId="31" borderId="37" xfId="56" applyFont="1" applyBorder="1" applyAlignment="1" applyProtection="1">
      <alignment horizontal="center" vertical="center"/>
      <protection locked="0"/>
    </xf>
    <xf numFmtId="0" fontId="100" fillId="31" borderId="38" xfId="56" applyFont="1" applyBorder="1" applyAlignment="1" applyProtection="1">
      <alignment horizontal="center" vertical="center"/>
      <protection locked="0"/>
    </xf>
    <xf numFmtId="0" fontId="100" fillId="37" borderId="37" xfId="56" applyFont="1" applyFill="1" applyBorder="1" applyAlignment="1" applyProtection="1">
      <alignment horizontal="center" vertical="center"/>
      <protection locked="0"/>
    </xf>
    <xf numFmtId="0" fontId="100" fillId="37" borderId="54" xfId="56" applyFont="1" applyFill="1" applyBorder="1" applyAlignment="1" applyProtection="1">
      <alignment vertical="center" wrapText="1"/>
      <protection locked="0"/>
    </xf>
    <xf numFmtId="0" fontId="100" fillId="37" borderId="38" xfId="56" applyFont="1" applyFill="1" applyBorder="1" applyAlignment="1" applyProtection="1">
      <alignment horizontal="center" vertical="center"/>
      <protection locked="0"/>
    </xf>
    <xf numFmtId="0" fontId="100" fillId="31" borderId="38" xfId="56" applyFont="1" applyBorder="1" applyAlignment="1" applyProtection="1">
      <alignment vertical="center"/>
      <protection locked="0"/>
    </xf>
    <xf numFmtId="0" fontId="100" fillId="37" borderId="38" xfId="56" applyFont="1" applyFill="1" applyBorder="1" applyAlignment="1" applyProtection="1">
      <alignment vertical="center"/>
      <protection locked="0"/>
    </xf>
    <xf numFmtId="0" fontId="100" fillId="31" borderId="39" xfId="56" applyFont="1" applyBorder="1" applyAlignment="1" applyProtection="1">
      <alignment vertical="center"/>
      <protection locked="0"/>
    </xf>
    <xf numFmtId="0" fontId="100" fillId="37" borderId="39" xfId="56"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Alignment="1" applyProtection="1">
      <alignment/>
      <protection/>
    </xf>
    <xf numFmtId="0" fontId="98" fillId="6" borderId="40" xfId="0" applyFont="1" applyFill="1" applyBorder="1" applyAlignment="1" applyProtection="1">
      <alignment horizontal="center" vertical="center"/>
      <protection/>
    </xf>
    <xf numFmtId="0" fontId="98" fillId="6" borderId="16" xfId="0" applyFont="1" applyFill="1" applyBorder="1" applyAlignment="1" applyProtection="1">
      <alignment horizontal="center" vertical="center"/>
      <protection/>
    </xf>
    <xf numFmtId="0" fontId="98" fillId="6" borderId="55" xfId="0" applyFont="1" applyFill="1" applyBorder="1" applyAlignment="1" applyProtection="1">
      <alignment horizontal="center" vertical="center" wrapText="1"/>
      <protection/>
    </xf>
    <xf numFmtId="0" fontId="79" fillId="31" borderId="37" xfId="56" applyBorder="1" applyAlignment="1" applyProtection="1">
      <alignment horizontal="center" vertical="center"/>
      <protection locked="0"/>
    </xf>
    <xf numFmtId="10" fontId="79" fillId="31" borderId="37" xfId="56" applyNumberFormat="1" applyBorder="1" applyAlignment="1" applyProtection="1">
      <alignment horizontal="center" vertical="center"/>
      <protection locked="0"/>
    </xf>
    <xf numFmtId="0" fontId="79" fillId="37" borderId="37" xfId="56" applyFill="1" applyBorder="1" applyAlignment="1" applyProtection="1">
      <alignment horizontal="center" vertical="center"/>
      <protection locked="0"/>
    </xf>
    <xf numFmtId="10" fontId="79" fillId="37" borderId="37" xfId="56" applyNumberFormat="1" applyFill="1" applyBorder="1" applyAlignment="1" applyProtection="1">
      <alignment horizontal="center" vertical="center"/>
      <protection locked="0"/>
    </xf>
    <xf numFmtId="0" fontId="98" fillId="6" borderId="34" xfId="0" applyFont="1" applyFill="1" applyBorder="1" applyAlignment="1" applyProtection="1">
      <alignment horizontal="center" vertical="center" wrapText="1"/>
      <protection/>
    </xf>
    <xf numFmtId="0" fontId="98" fillId="6" borderId="44" xfId="0" applyFont="1" applyFill="1" applyBorder="1" applyAlignment="1" applyProtection="1">
      <alignment horizontal="center" vertical="center" wrapText="1"/>
      <protection/>
    </xf>
    <xf numFmtId="0" fontId="98" fillId="6" borderId="56" xfId="0" applyFont="1" applyFill="1" applyBorder="1" applyAlignment="1" applyProtection="1">
      <alignment horizontal="center" vertical="center" wrapText="1"/>
      <protection/>
    </xf>
    <xf numFmtId="0" fontId="79" fillId="31" borderId="37" xfId="56" applyBorder="1" applyAlignment="1" applyProtection="1">
      <alignment/>
      <protection locked="0"/>
    </xf>
    <xf numFmtId="0" fontId="100" fillId="31" borderId="44" xfId="56" applyFont="1" applyBorder="1" applyAlignment="1" applyProtection="1">
      <alignment vertical="center" wrapText="1"/>
      <protection locked="0"/>
    </xf>
    <xf numFmtId="0" fontId="100" fillId="31" borderId="56" xfId="56" applyFont="1" applyBorder="1" applyAlignment="1" applyProtection="1">
      <alignment horizontal="center" vertical="center"/>
      <protection locked="0"/>
    </xf>
    <xf numFmtId="0" fontId="79" fillId="37" borderId="37" xfId="56" applyFill="1" applyBorder="1" applyAlignment="1" applyProtection="1">
      <alignment/>
      <protection locked="0"/>
    </xf>
    <xf numFmtId="0" fontId="100" fillId="37" borderId="44" xfId="56" applyFont="1" applyFill="1" applyBorder="1" applyAlignment="1" applyProtection="1">
      <alignment vertical="center" wrapText="1"/>
      <protection locked="0"/>
    </xf>
    <xf numFmtId="0" fontId="100" fillId="37" borderId="56" xfId="56"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98" fillId="6" borderId="57" xfId="0" applyFont="1" applyFill="1" applyBorder="1" applyAlignment="1" applyProtection="1">
      <alignment horizontal="center" vertical="center" wrapText="1"/>
      <protection/>
    </xf>
    <xf numFmtId="0" fontId="98" fillId="6" borderId="43" xfId="0" applyFont="1" applyFill="1" applyBorder="1" applyAlignment="1" applyProtection="1">
      <alignment horizontal="center" vertical="center"/>
      <protection/>
    </xf>
    <xf numFmtId="0" fontId="79" fillId="31" borderId="37" xfId="56" applyBorder="1" applyAlignment="1" applyProtection="1">
      <alignment vertical="center" wrapText="1"/>
      <protection locked="0"/>
    </xf>
    <xf numFmtId="0" fontId="79" fillId="31" borderId="54" xfId="56" applyBorder="1" applyAlignment="1" applyProtection="1">
      <alignment vertical="center" wrapText="1"/>
      <protection locked="0"/>
    </xf>
    <xf numFmtId="0" fontId="79" fillId="37" borderId="37" xfId="56" applyFill="1" applyBorder="1" applyAlignment="1" applyProtection="1">
      <alignment vertical="center" wrapText="1"/>
      <protection locked="0"/>
    </xf>
    <xf numFmtId="0" fontId="79" fillId="37" borderId="54" xfId="56" applyFill="1" applyBorder="1" applyAlignment="1" applyProtection="1">
      <alignment vertical="center" wrapText="1"/>
      <protection locked="0"/>
    </xf>
    <xf numFmtId="0" fontId="79" fillId="31" borderId="55" xfId="56" applyBorder="1" applyAlignment="1" applyProtection="1">
      <alignment horizontal="center" vertical="center"/>
      <protection locked="0"/>
    </xf>
    <xf numFmtId="0" fontId="79" fillId="31" borderId="38" xfId="56" applyBorder="1" applyAlignment="1" applyProtection="1">
      <alignment horizontal="center" vertical="center"/>
      <protection locked="0"/>
    </xf>
    <xf numFmtId="0" fontId="79" fillId="37" borderId="55" xfId="56" applyFill="1" applyBorder="1" applyAlignment="1" applyProtection="1">
      <alignment horizontal="center" vertical="center"/>
      <protection locked="0"/>
    </xf>
    <xf numFmtId="0" fontId="79" fillId="37" borderId="38" xfId="56"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98" fillId="6" borderId="36" xfId="0" applyFont="1" applyFill="1" applyBorder="1" applyAlignment="1" applyProtection="1">
      <alignment horizontal="center" vertical="center"/>
      <protection/>
    </xf>
    <xf numFmtId="0" fontId="79" fillId="31" borderId="38" xfId="56" applyBorder="1" applyAlignment="1" applyProtection="1">
      <alignment vertical="center" wrapText="1"/>
      <protection locked="0"/>
    </xf>
    <xf numFmtId="0" fontId="79" fillId="37" borderId="44" xfId="56" applyFill="1" applyBorder="1" applyAlignment="1" applyProtection="1">
      <alignment horizontal="center" vertical="center" wrapText="1"/>
      <protection locked="0"/>
    </xf>
    <xf numFmtId="0" fontId="79" fillId="37" borderId="55" xfId="56" applyFill="1" applyBorder="1" applyAlignment="1" applyProtection="1">
      <alignment horizontal="center" vertical="center" wrapText="1"/>
      <protection locked="0"/>
    </xf>
    <xf numFmtId="0" fontId="79" fillId="37" borderId="38" xfId="56" applyFill="1" applyBorder="1" applyAlignment="1" applyProtection="1">
      <alignment vertical="center" wrapText="1"/>
      <protection locked="0"/>
    </xf>
    <xf numFmtId="0" fontId="79" fillId="31" borderId="47" xfId="56" applyBorder="1" applyAlignment="1" applyProtection="1">
      <alignment/>
      <protection locked="0"/>
    </xf>
    <xf numFmtId="0" fontId="79" fillId="37" borderId="47" xfId="56" applyFill="1" applyBorder="1" applyAlignment="1" applyProtection="1">
      <alignment/>
      <protection locked="0"/>
    </xf>
    <xf numFmtId="0" fontId="98" fillId="6" borderId="44" xfId="0" applyFont="1" applyFill="1" applyBorder="1" applyAlignment="1" applyProtection="1">
      <alignment horizontal="center" vertical="center"/>
      <protection/>
    </xf>
    <xf numFmtId="0" fontId="98" fillId="6" borderId="37" xfId="0" applyFont="1" applyFill="1" applyBorder="1" applyAlignment="1" applyProtection="1">
      <alignment horizontal="center" wrapText="1"/>
      <protection/>
    </xf>
    <xf numFmtId="0" fontId="98" fillId="6" borderId="38" xfId="0" applyFont="1" applyFill="1" applyBorder="1" applyAlignment="1" applyProtection="1">
      <alignment horizontal="center" wrapText="1"/>
      <protection/>
    </xf>
    <xf numFmtId="0" fontId="98" fillId="6" borderId="55" xfId="0" applyFont="1" applyFill="1" applyBorder="1" applyAlignment="1" applyProtection="1">
      <alignment horizontal="center" wrapText="1"/>
      <protection/>
    </xf>
    <xf numFmtId="0" fontId="100" fillId="31" borderId="37" xfId="56" applyFont="1" applyBorder="1" applyAlignment="1" applyProtection="1">
      <alignment horizontal="center" vertical="center" wrapText="1"/>
      <protection locked="0"/>
    </xf>
    <xf numFmtId="0" fontId="100" fillId="37" borderId="37" xfId="56" applyFont="1" applyFill="1" applyBorder="1" applyAlignment="1" applyProtection="1">
      <alignment horizontal="center" vertical="center" wrapText="1"/>
      <protection locked="0"/>
    </xf>
    <xf numFmtId="0" fontId="79" fillId="31" borderId="44" xfId="56" applyBorder="1" applyAlignment="1" applyProtection="1">
      <alignment vertical="center"/>
      <protection locked="0"/>
    </xf>
    <xf numFmtId="0" fontId="79" fillId="37" borderId="55" xfId="56" applyFill="1" applyBorder="1" applyAlignment="1" applyProtection="1">
      <alignment vertical="center"/>
      <protection locked="0"/>
    </xf>
    <xf numFmtId="0" fontId="79" fillId="37" borderId="56" xfId="56" applyFill="1" applyBorder="1" applyAlignment="1" applyProtection="1">
      <alignment horizontal="center" vertical="center"/>
      <protection locked="0"/>
    </xf>
    <xf numFmtId="0" fontId="79" fillId="31" borderId="0" xfId="56" applyAlignment="1" applyProtection="1">
      <alignment/>
      <protection/>
    </xf>
    <xf numFmtId="0" fontId="72" fillId="29" borderId="0" xfId="48" applyAlignment="1" applyProtection="1">
      <alignment/>
      <protection/>
    </xf>
    <xf numFmtId="0" fontId="67" fillId="26" borderId="0" xfId="39" applyAlignment="1" applyProtection="1">
      <alignment/>
      <protection/>
    </xf>
    <xf numFmtId="0" fontId="0" fillId="0" borderId="0" xfId="0" applyAlignment="1" applyProtection="1">
      <alignment wrapText="1"/>
      <protection/>
    </xf>
    <xf numFmtId="0" fontId="0" fillId="0" borderId="0" xfId="0" applyAlignment="1">
      <alignment vertical="center" wrapText="1"/>
    </xf>
    <xf numFmtId="0" fontId="30" fillId="0" borderId="37" xfId="0" applyFont="1" applyFill="1" applyBorder="1" applyAlignment="1" applyProtection="1">
      <alignment horizontal="left" vertical="center" wrapText="1"/>
      <protection/>
    </xf>
    <xf numFmtId="0" fontId="30" fillId="0" borderId="37" xfId="0" applyFont="1" applyFill="1" applyBorder="1" applyAlignment="1">
      <alignment horizontal="left" vertical="top" wrapText="1"/>
    </xf>
    <xf numFmtId="0" fontId="3" fillId="0" borderId="32"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protection/>
    </xf>
    <xf numFmtId="0" fontId="15" fillId="33" borderId="53" xfId="0" applyFont="1" applyFill="1" applyBorder="1" applyAlignment="1" applyProtection="1">
      <alignment horizontal="left" vertical="center" wrapText="1"/>
      <protection/>
    </xf>
    <xf numFmtId="0" fontId="90" fillId="0" borderId="0" xfId="0" applyFont="1" applyAlignment="1">
      <alignment vertical="center" wrapText="1"/>
    </xf>
    <xf numFmtId="0" fontId="15" fillId="33" borderId="11"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center" wrapText="1"/>
      <protection/>
    </xf>
    <xf numFmtId="0" fontId="3" fillId="33" borderId="11" xfId="0" applyFont="1" applyFill="1" applyBorder="1" applyAlignment="1" applyProtection="1">
      <alignment wrapText="1"/>
      <protection/>
    </xf>
    <xf numFmtId="0" fontId="84" fillId="0" borderId="11" xfId="0" applyFont="1" applyFill="1" applyBorder="1" applyAlignment="1" applyProtection="1">
      <alignment horizontal="left" vertical="center" wrapText="1"/>
      <protection/>
    </xf>
    <xf numFmtId="0" fontId="15" fillId="0" borderId="32" xfId="0" applyFont="1" applyFill="1" applyBorder="1" applyAlignment="1" applyProtection="1">
      <alignment horizontal="left" vertical="center" wrapText="1"/>
      <protection/>
    </xf>
    <xf numFmtId="0" fontId="16" fillId="0" borderId="32" xfId="0" applyFont="1" applyFill="1" applyBorder="1" applyAlignment="1" applyProtection="1">
      <alignment horizontal="center" vertical="center" wrapText="1"/>
      <protection/>
    </xf>
    <xf numFmtId="0" fontId="15" fillId="0" borderId="28" xfId="0" applyFont="1" applyFill="1" applyBorder="1" applyAlignment="1">
      <alignment vertical="top" wrapText="1"/>
    </xf>
    <xf numFmtId="0" fontId="15" fillId="0" borderId="25" xfId="0" applyFont="1" applyFill="1" applyBorder="1" applyAlignment="1">
      <alignment vertical="top" wrapText="1"/>
    </xf>
    <xf numFmtId="0" fontId="15" fillId="0" borderId="31" xfId="0" applyFont="1" applyFill="1" applyBorder="1" applyAlignment="1">
      <alignment vertical="top" wrapText="1"/>
    </xf>
    <xf numFmtId="0" fontId="35" fillId="0" borderId="37" xfId="0" applyFont="1" applyBorder="1" applyAlignment="1">
      <alignment vertical="center" wrapText="1"/>
    </xf>
    <xf numFmtId="0" fontId="35" fillId="33" borderId="37" xfId="0" applyFont="1" applyFill="1" applyBorder="1" applyAlignment="1" applyProtection="1">
      <alignment horizontal="center" vertical="center" wrapText="1"/>
      <protection/>
    </xf>
    <xf numFmtId="0" fontId="35" fillId="33" borderId="37" xfId="0" applyFont="1" applyFill="1" applyBorder="1" applyAlignment="1" applyProtection="1">
      <alignment horizontal="left" vertical="center" wrapText="1"/>
      <protection/>
    </xf>
    <xf numFmtId="0" fontId="35" fillId="0" borderId="37" xfId="0" applyFont="1" applyBorder="1" applyAlignment="1">
      <alignment horizontal="justify" vertical="center"/>
    </xf>
    <xf numFmtId="0" fontId="15" fillId="33" borderId="56" xfId="0" applyFont="1" applyFill="1" applyBorder="1" applyAlignment="1" applyProtection="1">
      <alignment vertical="top" wrapText="1"/>
      <protection/>
    </xf>
    <xf numFmtId="0" fontId="101" fillId="0" borderId="37" xfId="0" applyFont="1" applyFill="1" applyBorder="1" applyAlignment="1">
      <alignment vertical="center" wrapText="1"/>
    </xf>
    <xf numFmtId="0" fontId="15" fillId="33" borderId="58" xfId="0" applyFont="1" applyFill="1" applyBorder="1" applyAlignment="1" applyProtection="1">
      <alignment vertical="top" wrapText="1"/>
      <protection/>
    </xf>
    <xf numFmtId="0" fontId="16" fillId="33" borderId="50" xfId="0" applyFont="1" applyFill="1" applyBorder="1" applyAlignment="1" applyProtection="1">
      <alignment vertical="top" wrapText="1"/>
      <protection/>
    </xf>
    <xf numFmtId="0" fontId="79" fillId="37" borderId="56" xfId="56" applyFill="1" applyBorder="1" applyAlignment="1" applyProtection="1">
      <alignment horizontal="center" vertical="center"/>
      <protection locked="0"/>
    </xf>
    <xf numFmtId="17" fontId="25" fillId="33" borderId="12" xfId="0" applyNumberFormat="1" applyFont="1" applyFill="1" applyBorder="1" applyAlignment="1" applyProtection="1">
      <alignment horizontal="center" vertical="top" wrapText="1"/>
      <protection/>
    </xf>
    <xf numFmtId="17" fontId="25" fillId="33" borderId="11" xfId="0" applyNumberFormat="1" applyFont="1" applyFill="1" applyBorder="1" applyAlignment="1" applyProtection="1">
      <alignment horizontal="center" vertical="top" wrapText="1"/>
      <protection/>
    </xf>
    <xf numFmtId="0" fontId="98" fillId="33" borderId="46" xfId="0" applyFont="1" applyFill="1" applyBorder="1" applyAlignment="1" applyProtection="1">
      <alignment horizontal="center" vertical="center"/>
      <protection/>
    </xf>
    <xf numFmtId="0" fontId="98" fillId="33" borderId="15" xfId="0" applyFont="1" applyFill="1" applyBorder="1" applyAlignment="1" applyProtection="1">
      <alignment horizontal="center" vertical="center" wrapText="1"/>
      <protection/>
    </xf>
    <xf numFmtId="0" fontId="79" fillId="33" borderId="47" xfId="56" applyFill="1" applyBorder="1" applyAlignment="1" applyProtection="1">
      <alignment/>
      <protection locked="0"/>
    </xf>
    <xf numFmtId="10" fontId="79" fillId="33" borderId="34" xfId="56" applyNumberFormat="1" applyFill="1" applyBorder="1" applyAlignment="1" applyProtection="1">
      <alignment horizontal="center" vertical="center"/>
      <protection locked="0"/>
    </xf>
    <xf numFmtId="0" fontId="0" fillId="33" borderId="20" xfId="0" applyFill="1" applyBorder="1" applyAlignment="1" applyProtection="1">
      <alignment/>
      <protection/>
    </xf>
    <xf numFmtId="0" fontId="98" fillId="33" borderId="55" xfId="0" applyFont="1" applyFill="1" applyBorder="1" applyAlignment="1" applyProtection="1">
      <alignment horizontal="left" vertical="center" wrapText="1"/>
      <protection/>
    </xf>
    <xf numFmtId="0" fontId="98" fillId="33" borderId="37" xfId="0" applyFont="1" applyFill="1" applyBorder="1" applyAlignment="1" applyProtection="1">
      <alignment horizontal="left" vertical="center" wrapText="1"/>
      <protection/>
    </xf>
    <xf numFmtId="0" fontId="98" fillId="33" borderId="16" xfId="0" applyFont="1" applyFill="1" applyBorder="1" applyAlignment="1" applyProtection="1">
      <alignment horizontal="left" vertical="center" wrapText="1"/>
      <protection/>
    </xf>
    <xf numFmtId="0" fontId="0" fillId="33" borderId="0" xfId="0" applyFill="1" applyAlignment="1" applyProtection="1">
      <alignment/>
      <protection/>
    </xf>
    <xf numFmtId="0" fontId="99" fillId="33" borderId="15" xfId="0" applyFont="1" applyFill="1" applyBorder="1" applyAlignment="1" applyProtection="1">
      <alignment horizontal="left" vertical="center"/>
      <protection/>
    </xf>
    <xf numFmtId="0" fontId="79" fillId="33" borderId="37" xfId="56" applyFont="1" applyFill="1" applyBorder="1" applyAlignment="1" applyProtection="1">
      <alignment horizontal="center" vertical="center"/>
      <protection locked="0"/>
    </xf>
    <xf numFmtId="0" fontId="102" fillId="33" borderId="37" xfId="56" applyFont="1" applyFill="1" applyBorder="1" applyAlignment="1" applyProtection="1">
      <alignment horizontal="center" vertical="center"/>
      <protection locked="0"/>
    </xf>
    <xf numFmtId="0" fontId="102" fillId="33" borderId="38" xfId="56" applyFont="1" applyFill="1" applyBorder="1" applyAlignment="1" applyProtection="1">
      <alignment horizontal="center" vertical="center"/>
      <protection locked="0"/>
    </xf>
    <xf numFmtId="0" fontId="99" fillId="33" borderId="59" xfId="0" applyFont="1" applyFill="1" applyBorder="1" applyAlignment="1" applyProtection="1">
      <alignment horizontal="left" vertical="center"/>
      <protection/>
    </xf>
    <xf numFmtId="0" fontId="103" fillId="33" borderId="37" xfId="0" applyFont="1" applyFill="1" applyBorder="1" applyAlignment="1" applyProtection="1">
      <alignment horizontal="left" vertical="center"/>
      <protection/>
    </xf>
    <xf numFmtId="10" fontId="102" fillId="33" borderId="37" xfId="56" applyNumberFormat="1" applyFont="1" applyFill="1" applyBorder="1" applyAlignment="1" applyProtection="1">
      <alignment horizontal="center" vertical="center"/>
      <protection locked="0"/>
    </xf>
    <xf numFmtId="10" fontId="102" fillId="33" borderId="38" xfId="56" applyNumberFormat="1" applyFont="1" applyFill="1" applyBorder="1" applyAlignment="1" applyProtection="1">
      <alignment horizontal="center" vertical="center"/>
      <protection locked="0"/>
    </xf>
    <xf numFmtId="0" fontId="103" fillId="33" borderId="55" xfId="0" applyFont="1" applyFill="1" applyBorder="1" applyAlignment="1" applyProtection="1">
      <alignment horizontal="left" vertical="center"/>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5" xfId="0" applyFont="1" applyFill="1" applyBorder="1" applyAlignment="1" applyProtection="1">
      <alignment horizontal="right" wrapText="1"/>
      <protection/>
    </xf>
    <xf numFmtId="0" fontId="3" fillId="10" borderId="24" xfId="0" applyFont="1" applyFill="1" applyBorder="1" applyAlignment="1" applyProtection="1">
      <alignment horizontal="right" vertical="top" wrapText="1"/>
      <protection/>
    </xf>
    <xf numFmtId="0" fontId="3" fillId="10" borderId="25" xfId="0" applyFont="1" applyFill="1" applyBorder="1" applyAlignment="1" applyProtection="1">
      <alignment horizontal="right" vertical="top" wrapText="1"/>
      <protection/>
    </xf>
    <xf numFmtId="0" fontId="2" fillId="0" borderId="50"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5" fillId="33" borderId="41" xfId="0" applyFont="1" applyFill="1" applyBorder="1" applyAlignment="1" applyProtection="1">
      <alignment horizontal="center" vertical="center" wrapText="1"/>
      <protection/>
    </xf>
    <xf numFmtId="0" fontId="24" fillId="36" borderId="60" xfId="0" applyFont="1" applyFill="1" applyBorder="1" applyAlignment="1" applyProtection="1">
      <alignment horizontal="center" vertical="center" wrapText="1"/>
      <protection/>
    </xf>
    <xf numFmtId="0" fontId="24" fillId="36" borderId="52" xfId="0" applyFont="1" applyFill="1" applyBorder="1" applyAlignment="1" applyProtection="1">
      <alignment horizontal="center" vertical="center" wrapText="1"/>
      <protection/>
    </xf>
    <xf numFmtId="0" fontId="24" fillId="36" borderId="60" xfId="0" applyFont="1" applyFill="1" applyBorder="1" applyAlignment="1" applyProtection="1">
      <alignment horizontal="center" vertical="top" wrapText="1"/>
      <protection/>
    </xf>
    <xf numFmtId="0" fontId="24" fillId="36" borderId="52" xfId="0" applyFont="1" applyFill="1" applyBorder="1" applyAlignment="1" applyProtection="1">
      <alignment horizontal="center" vertical="top" wrapText="1"/>
      <protection/>
    </xf>
    <xf numFmtId="0" fontId="3" fillId="33" borderId="60"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25" fillId="0" borderId="33" xfId="0" applyFont="1" applyFill="1" applyBorder="1" applyAlignment="1" applyProtection="1">
      <alignment horizontal="center" vertical="center" wrapText="1"/>
      <protection/>
    </xf>
    <xf numFmtId="0" fontId="25" fillId="0" borderId="57" xfId="0" applyFont="1" applyFill="1" applyBorder="1" applyAlignment="1" applyProtection="1">
      <alignment horizontal="center" vertical="center" wrapText="1"/>
      <protection/>
    </xf>
    <xf numFmtId="0" fontId="25" fillId="0" borderId="61" xfId="0" applyFont="1" applyFill="1" applyBorder="1" applyAlignment="1" applyProtection="1">
      <alignment horizontal="center" vertical="center" wrapText="1"/>
      <protection/>
    </xf>
    <xf numFmtId="0" fontId="3" fillId="10" borderId="2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2" fillId="33" borderId="60" xfId="0" applyFont="1" applyFill="1" applyBorder="1" applyAlignment="1" applyProtection="1">
      <alignment vertical="top" wrapText="1"/>
      <protection locked="0"/>
    </xf>
    <xf numFmtId="0" fontId="2" fillId="33" borderId="35" xfId="0" applyFont="1" applyFill="1" applyBorder="1" applyAlignment="1" applyProtection="1">
      <alignment vertical="top" wrapText="1"/>
      <protection locked="0"/>
    </xf>
    <xf numFmtId="0" fontId="2" fillId="33" borderId="31" xfId="0" applyFont="1" applyFill="1" applyBorder="1" applyAlignment="1" applyProtection="1">
      <alignment vertical="top" wrapText="1"/>
      <protection locked="0"/>
    </xf>
    <xf numFmtId="3" fontId="2" fillId="33" borderId="60" xfId="0" applyNumberFormat="1" applyFont="1" applyFill="1" applyBorder="1" applyAlignment="1" applyProtection="1">
      <alignment vertical="top" wrapText="1"/>
      <protection locked="0"/>
    </xf>
    <xf numFmtId="3" fontId="2" fillId="33" borderId="35" xfId="0" applyNumberFormat="1" applyFont="1" applyFill="1" applyBorder="1" applyAlignment="1" applyProtection="1">
      <alignment vertical="top" wrapText="1"/>
      <protection locked="0"/>
    </xf>
    <xf numFmtId="3" fontId="2" fillId="33" borderId="31"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0" fillId="10" borderId="24"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2" fillId="33" borderId="60" xfId="0" applyNumberFormat="1" applyFont="1" applyFill="1" applyBorder="1" applyAlignment="1" applyProtection="1">
      <alignment horizontal="left" vertical="top" wrapText="1"/>
      <protection locked="0"/>
    </xf>
    <xf numFmtId="3" fontId="2" fillId="33" borderId="35" xfId="0" applyNumberFormat="1" applyFont="1" applyFill="1" applyBorder="1" applyAlignment="1" applyProtection="1">
      <alignment horizontal="left" vertical="top" wrapText="1"/>
      <protection locked="0"/>
    </xf>
    <xf numFmtId="3" fontId="2" fillId="33" borderId="31" xfId="0" applyNumberFormat="1" applyFont="1" applyFill="1" applyBorder="1" applyAlignment="1" applyProtection="1">
      <alignment horizontal="left" vertical="top" wrapText="1"/>
      <protection locked="0"/>
    </xf>
    <xf numFmtId="0" fontId="2" fillId="33" borderId="60" xfId="0" applyFont="1" applyFill="1" applyBorder="1" applyAlignment="1" applyProtection="1">
      <alignment horizontal="center" vertical="top" wrapText="1"/>
      <protection locked="0"/>
    </xf>
    <xf numFmtId="0" fontId="2" fillId="33" borderId="35" xfId="0" applyFont="1" applyFill="1" applyBorder="1" applyAlignment="1" applyProtection="1">
      <alignment horizontal="center" vertical="top" wrapText="1"/>
      <protection locked="0"/>
    </xf>
    <xf numFmtId="0" fontId="2" fillId="33" borderId="31" xfId="0"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top" wrapText="1"/>
      <protection/>
    </xf>
    <xf numFmtId="3" fontId="2" fillId="33" borderId="60" xfId="0" applyNumberFormat="1" applyFont="1" applyFill="1" applyBorder="1" applyAlignment="1" applyProtection="1">
      <alignment horizontal="center" vertical="top" wrapText="1"/>
      <protection locked="0"/>
    </xf>
    <xf numFmtId="3" fontId="2" fillId="33" borderId="31"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31" fillId="33" borderId="60" xfId="0" applyFont="1" applyFill="1" applyBorder="1" applyAlignment="1" applyProtection="1">
      <alignment horizontal="center"/>
      <protection/>
    </xf>
    <xf numFmtId="0" fontId="31" fillId="33" borderId="35" xfId="0" applyFont="1" applyFill="1" applyBorder="1" applyAlignment="1" applyProtection="1">
      <alignment horizontal="center"/>
      <protection/>
    </xf>
    <xf numFmtId="0" fontId="31" fillId="33" borderId="31"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33" borderId="60" xfId="0" applyFont="1" applyFill="1" applyBorder="1" applyAlignment="1" applyProtection="1">
      <alignment horizontal="center" vertical="top" wrapText="1"/>
      <protection/>
    </xf>
    <xf numFmtId="0" fontId="3" fillId="33" borderId="35" xfId="0" applyFont="1" applyFill="1" applyBorder="1" applyAlignment="1" applyProtection="1">
      <alignment horizontal="center" vertical="top" wrapText="1"/>
      <protection/>
    </xf>
    <xf numFmtId="0" fontId="3" fillId="33" borderId="31" xfId="0" applyFont="1" applyFill="1" applyBorder="1" applyAlignment="1" applyProtection="1">
      <alignment horizontal="center" vertical="top" wrapText="1"/>
      <protection/>
    </xf>
    <xf numFmtId="0" fontId="10" fillId="10" borderId="0" xfId="0" applyFont="1" applyFill="1" applyBorder="1" applyAlignment="1" applyProtection="1">
      <alignment horizontal="center"/>
      <protection/>
    </xf>
    <xf numFmtId="0" fontId="16" fillId="10" borderId="0" xfId="0" applyFont="1" applyFill="1" applyBorder="1" applyAlignment="1" applyProtection="1">
      <alignment horizontal="left" vertical="top" wrapText="1"/>
      <protection/>
    </xf>
    <xf numFmtId="0" fontId="14" fillId="33" borderId="60" xfId="0" applyFont="1" applyFill="1" applyBorder="1" applyAlignment="1" applyProtection="1">
      <alignment horizontal="center"/>
      <protection/>
    </xf>
    <xf numFmtId="0" fontId="14" fillId="33" borderId="35" xfId="0" applyFont="1" applyFill="1" applyBorder="1" applyAlignment="1" applyProtection="1">
      <alignment horizontal="center"/>
      <protection/>
    </xf>
    <xf numFmtId="0" fontId="14" fillId="33" borderId="31" xfId="0" applyFont="1" applyFill="1" applyBorder="1" applyAlignment="1" applyProtection="1">
      <alignment horizontal="center"/>
      <protection/>
    </xf>
    <xf numFmtId="0" fontId="15" fillId="10" borderId="24"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27" fillId="10" borderId="0" xfId="0" applyFont="1" applyFill="1" applyBorder="1" applyAlignment="1" applyProtection="1">
      <alignment horizontal="left"/>
      <protection/>
    </xf>
    <xf numFmtId="0" fontId="16" fillId="10" borderId="0" xfId="0" applyFont="1" applyFill="1" applyBorder="1" applyAlignment="1" applyProtection="1">
      <alignment horizontal="left"/>
      <protection/>
    </xf>
    <xf numFmtId="0" fontId="16" fillId="10" borderId="25" xfId="0" applyFont="1" applyFill="1" applyBorder="1" applyAlignment="1" applyProtection="1">
      <alignment horizontal="left"/>
      <protection/>
    </xf>
    <xf numFmtId="0" fontId="11" fillId="10" borderId="0" xfId="0" applyFont="1" applyFill="1" applyBorder="1" applyAlignment="1" applyProtection="1">
      <alignment horizontal="left" vertical="center" wrapText="1"/>
      <protection/>
    </xf>
    <xf numFmtId="0" fontId="15" fillId="33" borderId="62" xfId="0" applyFont="1" applyFill="1" applyBorder="1" applyAlignment="1" applyProtection="1">
      <alignment horizontal="left" vertical="top" wrapText="1"/>
      <protection/>
    </xf>
    <xf numFmtId="0" fontId="15" fillId="33" borderId="41" xfId="0" applyFont="1" applyFill="1" applyBorder="1" applyAlignment="1" applyProtection="1">
      <alignment horizontal="left" vertical="top" wrapText="1"/>
      <protection/>
    </xf>
    <xf numFmtId="0" fontId="15" fillId="33" borderId="63" xfId="0" applyFont="1" applyFill="1" applyBorder="1" applyAlignment="1" applyProtection="1">
      <alignment horizontal="left" vertical="top" wrapText="1"/>
      <protection/>
    </xf>
    <xf numFmtId="0" fontId="15" fillId="33" borderId="64" xfId="0" applyFont="1" applyFill="1" applyBorder="1" applyAlignment="1" applyProtection="1">
      <alignment horizontal="left" vertical="top" wrapText="1"/>
      <protection/>
    </xf>
    <xf numFmtId="0" fontId="15" fillId="33" borderId="65" xfId="0" applyFont="1" applyFill="1" applyBorder="1" applyAlignment="1" applyProtection="1">
      <alignment horizontal="left" vertical="top" wrapText="1"/>
      <protection/>
    </xf>
    <xf numFmtId="0" fontId="15" fillId="33" borderId="66" xfId="0" applyFont="1" applyFill="1" applyBorder="1" applyAlignment="1" applyProtection="1">
      <alignment horizontal="left" vertical="top" wrapText="1"/>
      <protection/>
    </xf>
    <xf numFmtId="0" fontId="15" fillId="33" borderId="50" xfId="0" applyFont="1" applyFill="1" applyBorder="1" applyAlignment="1" applyProtection="1">
      <alignment horizontal="center" vertical="top" wrapText="1"/>
      <protection/>
    </xf>
    <xf numFmtId="0" fontId="15" fillId="33" borderId="30" xfId="0" applyFont="1" applyFill="1" applyBorder="1" applyAlignment="1" applyProtection="1">
      <alignment horizontal="center" vertical="top" wrapText="1"/>
      <protection/>
    </xf>
    <xf numFmtId="0" fontId="15" fillId="33" borderId="29" xfId="0" applyFont="1" applyFill="1" applyBorder="1" applyAlignment="1" applyProtection="1">
      <alignment horizontal="center" vertical="top" wrapText="1"/>
      <protection/>
    </xf>
    <xf numFmtId="49" fontId="15" fillId="10" borderId="25" xfId="0" applyNumberFormat="1" applyFont="1" applyFill="1" applyBorder="1" applyAlignment="1">
      <alignment horizontal="left" vertical="top" wrapText="1"/>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1" fillId="10" borderId="0" xfId="0" applyFont="1" applyFill="1" applyAlignment="1">
      <alignment horizontal="left" wrapText="1"/>
    </xf>
    <xf numFmtId="0" fontId="11" fillId="10" borderId="0" xfId="0" applyFont="1" applyFill="1" applyBorder="1" applyAlignment="1" applyProtection="1">
      <alignment horizontal="left" vertical="top" wrapText="1"/>
      <protection/>
    </xf>
    <xf numFmtId="0" fontId="15" fillId="10" borderId="0" xfId="0" applyFont="1" applyFill="1" applyBorder="1" applyAlignment="1" applyProtection="1">
      <alignment horizontal="left" vertical="top" wrapText="1"/>
      <protection/>
    </xf>
    <xf numFmtId="0" fontId="15" fillId="33" borderId="60" xfId="0" applyFont="1" applyFill="1" applyBorder="1" applyAlignment="1" applyProtection="1">
      <alignment horizontal="center" vertical="top" wrapText="1"/>
      <protection/>
    </xf>
    <xf numFmtId="0" fontId="15" fillId="33" borderId="35" xfId="0" applyFont="1" applyFill="1" applyBorder="1" applyAlignment="1" applyProtection="1">
      <alignment horizontal="center" vertical="top" wrapText="1"/>
      <protection/>
    </xf>
    <xf numFmtId="0" fontId="15" fillId="33" borderId="31" xfId="0" applyFont="1" applyFill="1" applyBorder="1" applyAlignment="1" applyProtection="1">
      <alignment horizontal="center" vertical="top" wrapText="1"/>
      <protection/>
    </xf>
    <xf numFmtId="0" fontId="9" fillId="0" borderId="0" xfId="0" applyFont="1" applyFill="1" applyBorder="1" applyAlignment="1" applyProtection="1">
      <alignment vertical="top" wrapText="1"/>
      <protection/>
    </xf>
    <xf numFmtId="0" fontId="104" fillId="10" borderId="0" xfId="0" applyFont="1" applyFill="1" applyAlignment="1">
      <alignment horizontal="left"/>
    </xf>
    <xf numFmtId="0" fontId="16" fillId="33" borderId="51" xfId="0" applyFont="1" applyFill="1" applyBorder="1" applyAlignment="1" applyProtection="1">
      <alignment horizontal="center" vertical="top" wrapText="1"/>
      <protection/>
    </xf>
    <xf numFmtId="0" fontId="16" fillId="33" borderId="20" xfId="0" applyFont="1" applyFill="1" applyBorder="1" applyAlignment="1" applyProtection="1">
      <alignment horizontal="center" vertical="top" wrapText="1"/>
      <protection/>
    </xf>
    <xf numFmtId="0" fontId="96" fillId="0" borderId="67" xfId="0" applyFont="1" applyFill="1" applyBorder="1" applyAlignment="1" applyProtection="1">
      <alignment horizontal="left" vertical="top" wrapText="1"/>
      <protection/>
    </xf>
    <xf numFmtId="0" fontId="96" fillId="0" borderId="56" xfId="0" applyFont="1" applyFill="1" applyBorder="1" applyAlignment="1" applyProtection="1">
      <alignment horizontal="left" vertical="top" wrapText="1"/>
      <protection/>
    </xf>
    <xf numFmtId="0" fontId="15" fillId="0" borderId="67" xfId="0" applyFont="1" applyFill="1" applyBorder="1" applyAlignment="1" applyProtection="1">
      <alignment horizontal="left" vertical="top" wrapText="1"/>
      <protection/>
    </xf>
    <xf numFmtId="0" fontId="15" fillId="0" borderId="56" xfId="0" applyFont="1" applyFill="1" applyBorder="1" applyAlignment="1" applyProtection="1">
      <alignment horizontal="left" vertical="top" wrapText="1"/>
      <protection/>
    </xf>
    <xf numFmtId="0" fontId="91" fillId="10" borderId="0" xfId="0" applyFont="1" applyFill="1" applyAlignment="1">
      <alignment horizontal="left"/>
    </xf>
    <xf numFmtId="0" fontId="15" fillId="10" borderId="0" xfId="0" applyFont="1" applyFill="1" applyBorder="1" applyAlignment="1" applyProtection="1">
      <alignment horizontal="center"/>
      <protection/>
    </xf>
    <xf numFmtId="0" fontId="30" fillId="0" borderId="37" xfId="0" applyFont="1" applyFill="1" applyBorder="1" applyAlignment="1">
      <alignment horizontal="left" vertical="center" wrapText="1"/>
    </xf>
    <xf numFmtId="0" fontId="30" fillId="0" borderId="37" xfId="0" applyFont="1" applyFill="1" applyBorder="1" applyAlignment="1" applyProtection="1">
      <alignment horizontal="left" vertical="center" wrapText="1"/>
      <protection/>
    </xf>
    <xf numFmtId="0" fontId="30" fillId="0" borderId="37" xfId="0" applyFont="1" applyFill="1" applyBorder="1" applyAlignment="1">
      <alignment horizontal="left" vertical="top" wrapText="1"/>
    </xf>
    <xf numFmtId="0" fontId="30" fillId="0" borderId="37" xfId="0" applyFont="1" applyFill="1" applyBorder="1" applyAlignment="1">
      <alignment horizontal="left" wrapText="1"/>
    </xf>
    <xf numFmtId="0" fontId="30" fillId="0" borderId="44"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8" fillId="0" borderId="24" xfId="0" applyFont="1" applyFill="1" applyBorder="1" applyAlignment="1" applyProtection="1">
      <alignment horizontal="left" vertical="center" wrapText="1"/>
      <protection/>
    </xf>
    <xf numFmtId="0" fontId="82" fillId="0" borderId="0" xfId="0" applyFont="1" applyFill="1" applyBorder="1" applyAlignment="1">
      <alignment horizontal="left" vertical="center" wrapText="1"/>
    </xf>
    <xf numFmtId="0" fontId="0" fillId="0" borderId="0" xfId="0" applyFont="1" applyFill="1" applyBorder="1" applyAlignment="1">
      <alignment horizontal="left" wrapText="1"/>
    </xf>
    <xf numFmtId="0" fontId="0" fillId="0" borderId="25" xfId="0" applyFont="1" applyFill="1" applyBorder="1" applyAlignment="1">
      <alignment horizontal="left" wrapText="1"/>
    </xf>
    <xf numFmtId="0" fontId="30" fillId="0" borderId="44" xfId="0" applyFont="1" applyFill="1" applyBorder="1" applyAlignment="1">
      <alignment horizontal="left" vertical="center" wrapText="1"/>
    </xf>
    <xf numFmtId="0" fontId="30" fillId="0" borderId="44" xfId="0" applyFont="1" applyFill="1" applyBorder="1" applyAlignment="1">
      <alignment horizontal="left" vertical="top" wrapText="1"/>
    </xf>
    <xf numFmtId="0" fontId="30" fillId="0" borderId="55" xfId="0" applyFont="1" applyFill="1" applyBorder="1" applyAlignment="1">
      <alignment horizontal="left" vertical="top" wrapText="1"/>
    </xf>
    <xf numFmtId="0" fontId="30" fillId="0" borderId="44" xfId="0" applyFont="1" applyFill="1" applyBorder="1" applyAlignment="1" applyProtection="1">
      <alignment horizontal="left" vertical="top" wrapText="1"/>
      <protection/>
    </xf>
    <xf numFmtId="0" fontId="30" fillId="0" borderId="55" xfId="0" applyFont="1" applyFill="1" applyBorder="1" applyAlignment="1" applyProtection="1">
      <alignment horizontal="left" vertical="top" wrapText="1"/>
      <protection/>
    </xf>
    <xf numFmtId="0" fontId="30" fillId="0" borderId="37" xfId="0" applyFont="1" applyFill="1" applyBorder="1" applyAlignment="1">
      <alignment vertical="top" wrapText="1"/>
    </xf>
    <xf numFmtId="0" fontId="30" fillId="0" borderId="37" xfId="0" applyFont="1" applyFill="1" applyBorder="1" applyAlignment="1">
      <alignment wrapText="1"/>
    </xf>
    <xf numFmtId="0" fontId="30" fillId="0" borderId="44" xfId="0" applyFont="1" applyFill="1" applyBorder="1" applyAlignment="1">
      <alignment horizontal="left" vertical="top" wrapText="1"/>
    </xf>
    <xf numFmtId="0" fontId="8" fillId="0" borderId="21" xfId="0" applyFont="1" applyFill="1" applyBorder="1" applyAlignment="1" applyProtection="1">
      <alignment horizontal="left" vertical="center" wrapText="1"/>
      <protection/>
    </xf>
    <xf numFmtId="0" fontId="82" fillId="0" borderId="22" xfId="0" applyFont="1" applyFill="1" applyBorder="1" applyAlignment="1">
      <alignment horizontal="left" vertical="center" wrapText="1"/>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30" fillId="0" borderId="54" xfId="0" applyFont="1" applyBorder="1" applyAlignment="1">
      <alignment horizontal="left" vertical="top" wrapText="1"/>
    </xf>
    <xf numFmtId="0" fontId="30" fillId="0" borderId="55" xfId="0" applyFont="1" applyBorder="1" applyAlignment="1">
      <alignment horizontal="left" vertical="top" wrapText="1"/>
    </xf>
    <xf numFmtId="0" fontId="30" fillId="0" borderId="37" xfId="0" applyFont="1" applyFill="1" applyBorder="1" applyAlignment="1" applyProtection="1">
      <alignment horizontal="left" vertical="top" wrapText="1"/>
      <protection/>
    </xf>
    <xf numFmtId="0" fontId="11" fillId="10" borderId="22" xfId="0" applyFont="1" applyFill="1" applyBorder="1" applyAlignment="1" applyProtection="1">
      <alignment horizontal="center" wrapText="1"/>
      <protection/>
    </xf>
    <xf numFmtId="0" fontId="3" fillId="10" borderId="27" xfId="0" applyFont="1" applyFill="1" applyBorder="1" applyAlignment="1" applyProtection="1">
      <alignment horizontal="center" vertical="center" wrapText="1"/>
      <protection/>
    </xf>
    <xf numFmtId="0" fontId="8" fillId="0" borderId="60" xfId="0" applyFont="1" applyFill="1" applyBorder="1" applyAlignment="1" applyProtection="1">
      <alignment horizontal="left" vertical="center" wrapText="1"/>
      <protection/>
    </xf>
    <xf numFmtId="0" fontId="8" fillId="0" borderId="35" xfId="0" applyFont="1" applyFill="1" applyBorder="1" applyAlignment="1" applyProtection="1">
      <alignment horizontal="left" vertical="center" wrapText="1"/>
      <protection/>
    </xf>
    <xf numFmtId="0" fontId="0" fillId="0" borderId="35" xfId="0" applyFont="1" applyFill="1" applyBorder="1" applyAlignment="1">
      <alignment horizontal="left" wrapText="1"/>
    </xf>
    <xf numFmtId="0" fontId="0" fillId="0" borderId="31" xfId="0" applyFont="1" applyFill="1" applyBorder="1" applyAlignment="1">
      <alignment horizontal="left" wrapText="1"/>
    </xf>
    <xf numFmtId="0" fontId="1" fillId="0" borderId="37" xfId="0" applyFont="1" applyFill="1" applyBorder="1" applyAlignment="1" applyProtection="1">
      <alignment horizontal="left" vertical="center" wrapText="1"/>
      <protection/>
    </xf>
    <xf numFmtId="0" fontId="0" fillId="0" borderId="37" xfId="0" applyFill="1" applyBorder="1" applyAlignment="1">
      <alignment horizontal="left" vertical="center" wrapText="1"/>
    </xf>
    <xf numFmtId="0" fontId="30" fillId="0" borderId="44" xfId="0" applyFont="1" applyFill="1" applyBorder="1" applyAlignment="1" applyProtection="1">
      <alignment horizontal="left" vertical="center" wrapText="1"/>
      <protection/>
    </xf>
    <xf numFmtId="0" fontId="30" fillId="0" borderId="55" xfId="0" applyFont="1" applyFill="1" applyBorder="1" applyAlignment="1" applyProtection="1">
      <alignment horizontal="left" vertical="center" wrapText="1"/>
      <protection/>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1" fillId="0" borderId="44" xfId="0" applyFont="1" applyFill="1" applyBorder="1" applyAlignment="1" applyProtection="1">
      <alignment horizontal="left" vertical="center" wrapText="1"/>
      <protection/>
    </xf>
    <xf numFmtId="0" fontId="1" fillId="0" borderId="55" xfId="0" applyFont="1" applyFill="1" applyBorder="1" applyAlignment="1" applyProtection="1">
      <alignment horizontal="left" vertical="center" wrapText="1"/>
      <protection/>
    </xf>
    <xf numFmtId="0" fontId="36" fillId="0" borderId="21" xfId="0" applyFont="1" applyFill="1" applyBorder="1" applyAlignment="1" applyProtection="1">
      <alignment horizontal="left" vertical="center" wrapText="1"/>
      <protection/>
    </xf>
    <xf numFmtId="0" fontId="36" fillId="0" borderId="22" xfId="0" applyFont="1" applyFill="1" applyBorder="1" applyAlignment="1" applyProtection="1">
      <alignment horizontal="left" vertical="center" wrapText="1"/>
      <protection/>
    </xf>
    <xf numFmtId="0" fontId="36" fillId="0" borderId="23" xfId="0" applyFont="1" applyFill="1" applyBorder="1" applyAlignment="1" applyProtection="1">
      <alignment horizontal="left" vertical="center" wrapText="1"/>
      <protection/>
    </xf>
    <xf numFmtId="0" fontId="36" fillId="0" borderId="24" xfId="0" applyFont="1" applyFill="1" applyBorder="1" applyAlignment="1" applyProtection="1">
      <alignment horizontal="left" vertical="center" wrapText="1"/>
      <protection/>
    </xf>
    <xf numFmtId="0" fontId="36" fillId="0" borderId="0" xfId="0" applyFont="1" applyFill="1" applyBorder="1" applyAlignment="1" applyProtection="1">
      <alignment horizontal="left" vertical="center" wrapText="1"/>
      <protection/>
    </xf>
    <xf numFmtId="0" fontId="36" fillId="0" borderId="25" xfId="0" applyFont="1" applyFill="1" applyBorder="1" applyAlignment="1" applyProtection="1">
      <alignment horizontal="left" vertical="center" wrapText="1"/>
      <protection/>
    </xf>
    <xf numFmtId="0" fontId="36" fillId="0" borderId="26" xfId="0" applyFont="1" applyFill="1" applyBorder="1" applyAlignment="1" applyProtection="1">
      <alignment horizontal="left" vertical="center" wrapText="1"/>
      <protection/>
    </xf>
    <xf numFmtId="0" fontId="36" fillId="0" borderId="27" xfId="0" applyFont="1" applyFill="1" applyBorder="1" applyAlignment="1" applyProtection="1">
      <alignment horizontal="left" vertical="center" wrapText="1"/>
      <protection/>
    </xf>
    <xf numFmtId="0" fontId="36" fillId="0" borderId="28" xfId="0" applyFont="1" applyFill="1" applyBorder="1" applyAlignment="1" applyProtection="1">
      <alignment horizontal="left" vertical="center" wrapText="1"/>
      <protection/>
    </xf>
    <xf numFmtId="0" fontId="5" fillId="10" borderId="0" xfId="0" applyFont="1" applyFill="1" applyBorder="1" applyAlignment="1" applyProtection="1">
      <alignment horizontal="left"/>
      <protection/>
    </xf>
    <xf numFmtId="0" fontId="2" fillId="33" borderId="60" xfId="0" applyFont="1" applyFill="1" applyBorder="1" applyAlignment="1" applyProtection="1">
      <alignment horizontal="left"/>
      <protection locked="0"/>
    </xf>
    <xf numFmtId="0" fontId="2" fillId="33" borderId="35" xfId="0" applyFont="1" applyFill="1" applyBorder="1" applyAlignment="1" applyProtection="1">
      <alignment horizontal="left"/>
      <protection locked="0"/>
    </xf>
    <xf numFmtId="0" fontId="2" fillId="33" borderId="31" xfId="0" applyFont="1" applyFill="1" applyBorder="1" applyAlignment="1" applyProtection="1">
      <alignment horizontal="left"/>
      <protection locked="0"/>
    </xf>
    <xf numFmtId="0" fontId="15" fillId="33" borderId="67" xfId="0" applyFont="1" applyFill="1" applyBorder="1" applyAlignment="1" applyProtection="1">
      <alignment horizontal="left" vertical="center" wrapText="1"/>
      <protection/>
    </xf>
    <xf numFmtId="0" fontId="15" fillId="33" borderId="54"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2" fillId="33" borderId="60" xfId="0" applyFont="1" applyFill="1" applyBorder="1" applyAlignment="1" applyProtection="1">
      <alignment horizontal="center" vertical="center" wrapText="1"/>
      <protection/>
    </xf>
    <xf numFmtId="0" fontId="2" fillId="33" borderId="31" xfId="0" applyFont="1" applyFill="1" applyBorder="1" applyAlignment="1" applyProtection="1">
      <alignment horizontal="center" vertical="center" wrapText="1"/>
      <protection/>
    </xf>
    <xf numFmtId="0" fontId="76" fillId="33" borderId="60" xfId="53" applyFill="1" applyBorder="1" applyAlignment="1" applyProtection="1">
      <alignment horizontal="left"/>
      <protection locked="0"/>
    </xf>
    <xf numFmtId="0" fontId="15" fillId="33" borderId="68" xfId="0" applyFont="1" applyFill="1" applyBorder="1" applyAlignment="1" applyProtection="1">
      <alignment horizontal="left" vertical="center" wrapText="1"/>
      <protection/>
    </xf>
    <xf numFmtId="0" fontId="15" fillId="33" borderId="69" xfId="0" applyFont="1" applyFill="1" applyBorder="1" applyAlignment="1" applyProtection="1">
      <alignment horizontal="left" vertical="center" wrapText="1"/>
      <protection/>
    </xf>
    <xf numFmtId="0" fontId="15" fillId="33" borderId="70" xfId="0" applyFont="1" applyFill="1" applyBorder="1" applyAlignment="1" applyProtection="1">
      <alignment horizontal="left" vertical="center" wrapText="1"/>
      <protection/>
    </xf>
    <xf numFmtId="0" fontId="2" fillId="33" borderId="60"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0" fontId="2" fillId="33" borderId="31" xfId="0" applyFont="1" applyFill="1" applyBorder="1" applyAlignment="1" applyProtection="1">
      <alignment horizontal="center"/>
      <protection locked="0"/>
    </xf>
    <xf numFmtId="0" fontId="20" fillId="10" borderId="0" xfId="0" applyFont="1" applyFill="1" applyBorder="1" applyAlignment="1" applyProtection="1">
      <alignment horizontal="left" vertical="center" wrapText="1"/>
      <protection/>
    </xf>
    <xf numFmtId="0" fontId="15" fillId="33" borderId="71" xfId="0" applyFont="1" applyFill="1" applyBorder="1" applyAlignment="1" applyProtection="1">
      <alignment horizontal="left" vertical="center" wrapText="1"/>
      <protection/>
    </xf>
    <xf numFmtId="0" fontId="15" fillId="33" borderId="72" xfId="0" applyFont="1" applyFill="1" applyBorder="1" applyAlignment="1" applyProtection="1">
      <alignment horizontal="left" vertical="center" wrapText="1"/>
      <protection/>
    </xf>
    <xf numFmtId="0" fontId="15" fillId="33" borderId="73" xfId="0" applyFont="1" applyFill="1" applyBorder="1" applyAlignment="1" applyProtection="1">
      <alignment horizontal="left" vertical="center" wrapText="1"/>
      <protection/>
    </xf>
    <xf numFmtId="0" fontId="35" fillId="33" borderId="37" xfId="0" applyFont="1" applyFill="1" applyBorder="1" applyAlignment="1" applyProtection="1">
      <alignment horizontal="center" vertical="center" wrapText="1"/>
      <protection/>
    </xf>
    <xf numFmtId="0" fontId="35" fillId="0" borderId="37" xfId="0" applyFont="1" applyBorder="1" applyAlignment="1">
      <alignment horizontal="center" vertical="center" wrapText="1"/>
    </xf>
    <xf numFmtId="0" fontId="3" fillId="33" borderId="68" xfId="0" applyFont="1" applyFill="1" applyBorder="1" applyAlignment="1" applyProtection="1">
      <alignment horizontal="left" vertical="center" wrapText="1"/>
      <protection/>
    </xf>
    <xf numFmtId="0" fontId="3" fillId="33" borderId="70" xfId="0" applyFont="1" applyFill="1" applyBorder="1" applyAlignment="1" applyProtection="1">
      <alignment horizontal="left" vertical="center" wrapText="1"/>
      <protection/>
    </xf>
    <xf numFmtId="0" fontId="3" fillId="33" borderId="67" xfId="0" applyFont="1" applyFill="1" applyBorder="1" applyAlignment="1" applyProtection="1">
      <alignment horizontal="left" vertical="center" wrapText="1"/>
      <protection/>
    </xf>
    <xf numFmtId="0" fontId="3" fillId="33" borderId="56" xfId="0" applyFont="1" applyFill="1" applyBorder="1" applyAlignment="1" applyProtection="1">
      <alignment horizontal="left" vertical="center" wrapText="1"/>
      <protection/>
    </xf>
    <xf numFmtId="0" fontId="35" fillId="33" borderId="44" xfId="0" applyFont="1" applyFill="1" applyBorder="1" applyAlignment="1" applyProtection="1">
      <alignment horizontal="center" vertical="center" wrapText="1"/>
      <protection/>
    </xf>
    <xf numFmtId="0" fontId="35" fillId="33" borderId="55" xfId="0" applyFont="1" applyFill="1" applyBorder="1" applyAlignment="1" applyProtection="1">
      <alignment horizontal="center" vertical="center" wrapText="1"/>
      <protection/>
    </xf>
    <xf numFmtId="0" fontId="3" fillId="33" borderId="71" xfId="0" applyFont="1" applyFill="1" applyBorder="1" applyAlignment="1" applyProtection="1">
      <alignment horizontal="left" vertical="center" wrapText="1"/>
      <protection/>
    </xf>
    <xf numFmtId="0" fontId="3" fillId="33" borderId="73" xfId="0" applyFont="1" applyFill="1" applyBorder="1" applyAlignment="1" applyProtection="1">
      <alignment horizontal="left" vertical="center" wrapText="1"/>
      <protection/>
    </xf>
    <xf numFmtId="0" fontId="3" fillId="33" borderId="57"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16" fillId="0" borderId="74" xfId="0" applyFont="1" applyFill="1" applyBorder="1" applyAlignment="1" applyProtection="1">
      <alignment horizontal="left" vertical="center" wrapText="1"/>
      <protection/>
    </xf>
    <xf numFmtId="0" fontId="16" fillId="0" borderId="75" xfId="0" applyFont="1" applyFill="1" applyBorder="1" applyAlignment="1" applyProtection="1">
      <alignment horizontal="left" vertical="center" wrapText="1"/>
      <protection/>
    </xf>
    <xf numFmtId="0" fontId="0" fillId="0" borderId="35" xfId="0" applyBorder="1" applyAlignment="1">
      <alignment/>
    </xf>
    <xf numFmtId="0" fontId="0" fillId="0" borderId="31" xfId="0" applyBorder="1" applyAlignment="1">
      <alignment/>
    </xf>
    <xf numFmtId="0" fontId="104" fillId="10" borderId="22"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0" xfId="0" applyFont="1" applyFill="1" applyBorder="1" applyAlignment="1" applyProtection="1">
      <alignment horizontal="center" vertical="center" wrapText="1"/>
      <protection/>
    </xf>
    <xf numFmtId="0" fontId="35" fillId="0" borderId="76" xfId="0" applyFont="1" applyBorder="1" applyAlignment="1">
      <alignment horizontal="center" vertical="center" wrapText="1"/>
    </xf>
    <xf numFmtId="0" fontId="35" fillId="0" borderId="0" xfId="0" applyFont="1" applyAlignment="1">
      <alignment horizontal="center" vertical="center" wrapText="1"/>
    </xf>
    <xf numFmtId="0" fontId="35" fillId="0" borderId="27" xfId="0" applyFont="1" applyBorder="1" applyAlignment="1">
      <alignment horizontal="center" vertical="center" wrapText="1"/>
    </xf>
    <xf numFmtId="0" fontId="3" fillId="10" borderId="50" xfId="0" applyFont="1" applyFill="1" applyBorder="1" applyAlignment="1" applyProtection="1">
      <alignment vertical="center" wrapText="1"/>
      <protection/>
    </xf>
    <xf numFmtId="0" fontId="3" fillId="10" borderId="30" xfId="0" applyFont="1" applyFill="1" applyBorder="1" applyAlignment="1" applyProtection="1">
      <alignment vertical="center" wrapText="1"/>
      <protection/>
    </xf>
    <xf numFmtId="0" fontId="3" fillId="10" borderId="29" xfId="0" applyFont="1" applyFill="1" applyBorder="1" applyAlignment="1" applyProtection="1">
      <alignment vertical="center" wrapText="1"/>
      <protection/>
    </xf>
    <xf numFmtId="0" fontId="3" fillId="33" borderId="77" xfId="0" applyFont="1" applyFill="1" applyBorder="1" applyAlignment="1" applyProtection="1">
      <alignment horizontal="left" vertical="center" wrapText="1"/>
      <protection/>
    </xf>
    <xf numFmtId="0" fontId="3" fillId="33" borderId="58" xfId="0" applyFont="1" applyFill="1" applyBorder="1" applyAlignment="1" applyProtection="1">
      <alignment horizontal="left" vertical="center" wrapText="1"/>
      <protection/>
    </xf>
    <xf numFmtId="0" fontId="3" fillId="33" borderId="37" xfId="0" applyFont="1" applyFill="1" applyBorder="1" applyAlignment="1" applyProtection="1">
      <alignment horizontal="center" vertical="center" wrapText="1"/>
      <protection/>
    </xf>
    <xf numFmtId="0" fontId="105" fillId="35" borderId="10" xfId="0" applyFont="1" applyFill="1" applyBorder="1" applyAlignment="1">
      <alignment horizontal="center"/>
    </xf>
    <xf numFmtId="0" fontId="86" fillId="0" borderId="60" xfId="0" applyFont="1" applyFill="1" applyBorder="1" applyAlignment="1">
      <alignment horizontal="center"/>
    </xf>
    <xf numFmtId="0" fontId="86" fillId="0" borderId="78" xfId="0" applyFont="1" applyFill="1" applyBorder="1" applyAlignment="1">
      <alignment horizontal="center"/>
    </xf>
    <xf numFmtId="0" fontId="89" fillId="10" borderId="27" xfId="0" applyFont="1" applyFill="1" applyBorder="1" applyAlignment="1">
      <alignment/>
    </xf>
    <xf numFmtId="0" fontId="98" fillId="6" borderId="44" xfId="0" applyFont="1" applyFill="1" applyBorder="1" applyAlignment="1" applyProtection="1">
      <alignment horizontal="center" vertical="center" wrapText="1"/>
      <protection/>
    </xf>
    <xf numFmtId="0" fontId="98" fillId="6" borderId="55" xfId="0" applyFont="1" applyFill="1" applyBorder="1" applyAlignment="1" applyProtection="1">
      <alignment horizontal="center" vertical="center" wrapText="1"/>
      <protection/>
    </xf>
    <xf numFmtId="0" fontId="100" fillId="31" borderId="44" xfId="56" applyFont="1" applyBorder="1" applyAlignment="1" applyProtection="1">
      <alignment horizontal="center" vertical="center"/>
      <protection locked="0"/>
    </xf>
    <xf numFmtId="0" fontId="100" fillId="31" borderId="55" xfId="56" applyFont="1" applyBorder="1" applyAlignment="1" applyProtection="1">
      <alignment horizontal="center" vertical="center"/>
      <protection locked="0"/>
    </xf>
    <xf numFmtId="0" fontId="100" fillId="37" borderId="44" xfId="56" applyFont="1" applyFill="1" applyBorder="1" applyAlignment="1" applyProtection="1">
      <alignment horizontal="center" vertical="center"/>
      <protection locked="0"/>
    </xf>
    <xf numFmtId="0" fontId="100" fillId="37" borderId="55" xfId="56" applyFont="1" applyFill="1" applyBorder="1" applyAlignment="1" applyProtection="1">
      <alignment horizontal="center" vertical="center"/>
      <protection locked="0"/>
    </xf>
    <xf numFmtId="0" fontId="79" fillId="31" borderId="44" xfId="56" applyBorder="1" applyAlignment="1" applyProtection="1">
      <alignment horizontal="left" vertical="center" wrapText="1"/>
      <protection locked="0"/>
    </xf>
    <xf numFmtId="0" fontId="79" fillId="31" borderId="54" xfId="56" applyBorder="1" applyAlignment="1" applyProtection="1">
      <alignment horizontal="left" vertical="center" wrapText="1"/>
      <protection locked="0"/>
    </xf>
    <xf numFmtId="0" fontId="79" fillId="31" borderId="56" xfId="56" applyBorder="1" applyAlignment="1" applyProtection="1">
      <alignment horizontal="left" vertical="center" wrapText="1"/>
      <protection locked="0"/>
    </xf>
    <xf numFmtId="0" fontId="79" fillId="37" borderId="44" xfId="56" applyFill="1" applyBorder="1" applyAlignment="1" applyProtection="1">
      <alignment horizontal="left" vertical="center" wrapText="1"/>
      <protection locked="0"/>
    </xf>
    <xf numFmtId="0" fontId="79" fillId="37" borderId="54" xfId="56" applyFill="1" applyBorder="1" applyAlignment="1" applyProtection="1">
      <alignment horizontal="left" vertical="center" wrapText="1"/>
      <protection locked="0"/>
    </xf>
    <xf numFmtId="0" fontId="79" fillId="37" borderId="56" xfId="56"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xf>
    <xf numFmtId="0" fontId="0" fillId="0" borderId="79"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4" borderId="60" xfId="0" applyFill="1" applyBorder="1" applyAlignment="1" applyProtection="1">
      <alignment horizontal="center" vertical="center"/>
      <protection/>
    </xf>
    <xf numFmtId="0" fontId="0" fillId="4" borderId="35" xfId="0" applyFill="1" applyBorder="1" applyAlignment="1" applyProtection="1">
      <alignment horizontal="center" vertical="center"/>
      <protection/>
    </xf>
    <xf numFmtId="0" fontId="0" fillId="4" borderId="31" xfId="0" applyFill="1" applyBorder="1" applyAlignment="1" applyProtection="1">
      <alignment horizontal="center" vertical="center"/>
      <protection/>
    </xf>
    <xf numFmtId="0" fontId="0" fillId="4" borderId="34" xfId="0" applyFill="1" applyBorder="1" applyAlignment="1" applyProtection="1">
      <alignment horizontal="left" vertical="center" wrapText="1"/>
      <protection/>
    </xf>
    <xf numFmtId="0" fontId="0" fillId="4" borderId="40" xfId="0" applyFill="1" applyBorder="1" applyAlignment="1" applyProtection="1">
      <alignment horizontal="left" vertical="center" wrapText="1"/>
      <protection/>
    </xf>
    <xf numFmtId="0" fontId="98" fillId="6" borderId="46" xfId="0" applyFont="1" applyFill="1" applyBorder="1" applyAlignment="1" applyProtection="1">
      <alignment horizontal="center" vertical="center"/>
      <protection/>
    </xf>
    <xf numFmtId="0" fontId="98" fillId="6" borderId="72" xfId="0" applyFont="1" applyFill="1" applyBorder="1" applyAlignment="1" applyProtection="1">
      <alignment horizontal="center" vertical="center"/>
      <protection/>
    </xf>
    <xf numFmtId="0" fontId="98" fillId="6" borderId="73" xfId="0" applyFont="1" applyFill="1" applyBorder="1" applyAlignment="1" applyProtection="1">
      <alignment horizontal="center" vertical="center"/>
      <protection/>
    </xf>
    <xf numFmtId="0" fontId="0" fillId="0" borderId="34" xfId="0" applyBorder="1" applyAlignment="1" applyProtection="1">
      <alignment horizontal="center" vertical="center" wrapText="1"/>
      <protection/>
    </xf>
    <xf numFmtId="0" fontId="0" fillId="0" borderId="79" xfId="0"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80" xfId="0" applyBorder="1" applyAlignment="1" applyProtection="1">
      <alignment horizontal="left" vertical="center" wrapText="1"/>
      <protection/>
    </xf>
    <xf numFmtId="0" fontId="0" fillId="0" borderId="81" xfId="0" applyBorder="1" applyAlignment="1" applyProtection="1">
      <alignment horizontal="left" vertical="center" wrapText="1"/>
      <protection/>
    </xf>
    <xf numFmtId="0" fontId="98" fillId="33" borderId="46" xfId="0" applyFont="1" applyFill="1" applyBorder="1" applyAlignment="1" applyProtection="1">
      <alignment horizontal="center" vertical="center"/>
      <protection/>
    </xf>
    <xf numFmtId="0" fontId="98" fillId="33" borderId="73" xfId="0" applyFont="1" applyFill="1" applyBorder="1" applyAlignment="1" applyProtection="1">
      <alignment horizontal="center" vertical="center"/>
      <protection/>
    </xf>
    <xf numFmtId="0" fontId="79" fillId="33" borderId="44" xfId="56" applyFill="1" applyBorder="1" applyAlignment="1" applyProtection="1">
      <alignment horizontal="center" vertical="center" wrapText="1"/>
      <protection locked="0"/>
    </xf>
    <xf numFmtId="0" fontId="79" fillId="33" borderId="56" xfId="56" applyFill="1" applyBorder="1" applyAlignment="1" applyProtection="1">
      <alignment horizontal="center" vertical="center" wrapText="1"/>
      <protection locked="0"/>
    </xf>
    <xf numFmtId="10" fontId="79" fillId="33" borderId="44" xfId="56" applyNumberFormat="1" applyFill="1" applyBorder="1" applyAlignment="1" applyProtection="1">
      <alignment horizontal="center" vertical="center"/>
      <protection locked="0"/>
    </xf>
    <xf numFmtId="10" fontId="79" fillId="33" borderId="55" xfId="56" applyNumberFormat="1" applyFill="1" applyBorder="1" applyAlignment="1" applyProtection="1">
      <alignment horizontal="center" vertical="center"/>
      <protection locked="0"/>
    </xf>
    <xf numFmtId="0" fontId="0" fillId="4" borderId="34" xfId="0" applyFill="1" applyBorder="1" applyAlignment="1" applyProtection="1">
      <alignment horizontal="center" vertical="center" wrapText="1"/>
      <protection/>
    </xf>
    <xf numFmtId="0" fontId="0" fillId="4" borderId="79"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xf numFmtId="0" fontId="79" fillId="37" borderId="39" xfId="56" applyFill="1" applyBorder="1" applyAlignment="1" applyProtection="1">
      <alignment horizontal="center" vertical="center"/>
      <protection locked="0"/>
    </xf>
    <xf numFmtId="0" fontId="79" fillId="37" borderId="36" xfId="56" applyFill="1" applyBorder="1" applyAlignment="1" applyProtection="1">
      <alignment horizontal="center" vertical="center"/>
      <protection locked="0"/>
    </xf>
    <xf numFmtId="0" fontId="0" fillId="4" borderId="52" xfId="0" applyFill="1" applyBorder="1" applyAlignment="1" applyProtection="1">
      <alignment horizontal="center" vertical="center"/>
      <protection/>
    </xf>
    <xf numFmtId="0" fontId="0" fillId="4" borderId="82" xfId="0" applyFill="1" applyBorder="1" applyAlignment="1" applyProtection="1">
      <alignment horizontal="center" vertical="center"/>
      <protection/>
    </xf>
    <xf numFmtId="0" fontId="0" fillId="4" borderId="20" xfId="0" applyFill="1" applyBorder="1" applyAlignment="1" applyProtection="1">
      <alignment horizontal="center" vertical="center"/>
      <protection/>
    </xf>
    <xf numFmtId="0" fontId="0" fillId="33" borderId="34" xfId="0" applyFill="1" applyBorder="1" applyAlignment="1" applyProtection="1">
      <alignment horizontal="left" vertical="center" wrapText="1"/>
      <protection/>
    </xf>
    <xf numFmtId="0" fontId="0" fillId="33" borderId="40" xfId="0" applyFill="1" applyBorder="1" applyAlignment="1" applyProtection="1">
      <alignment horizontal="left" vertical="center" wrapText="1"/>
      <protection/>
    </xf>
    <xf numFmtId="0" fontId="79" fillId="37" borderId="34" xfId="56" applyFill="1" applyBorder="1" applyAlignment="1" applyProtection="1">
      <alignment horizontal="center" vertical="center"/>
      <protection locked="0"/>
    </xf>
    <xf numFmtId="0" fontId="79" fillId="37" borderId="40" xfId="56" applyFill="1" applyBorder="1" applyAlignment="1" applyProtection="1">
      <alignment horizontal="center" vertical="center"/>
      <protection locked="0"/>
    </xf>
    <xf numFmtId="0" fontId="79" fillId="31" borderId="34" xfId="56" applyBorder="1" applyAlignment="1" applyProtection="1">
      <alignment horizontal="center" vertical="center"/>
      <protection locked="0"/>
    </xf>
    <xf numFmtId="0" fontId="79" fillId="31" borderId="40" xfId="56" applyBorder="1" applyAlignment="1" applyProtection="1">
      <alignment horizontal="center" vertical="center"/>
      <protection locked="0"/>
    </xf>
    <xf numFmtId="0" fontId="79" fillId="31" borderId="34" xfId="56" applyFill="1" applyBorder="1" applyAlignment="1" applyProtection="1">
      <alignment horizontal="center" vertical="center"/>
      <protection locked="0"/>
    </xf>
    <xf numFmtId="0" fontId="79" fillId="31" borderId="40" xfId="56" applyFill="1" applyBorder="1" applyAlignment="1" applyProtection="1">
      <alignment horizontal="center" vertical="center"/>
      <protection locked="0"/>
    </xf>
    <xf numFmtId="0" fontId="79" fillId="31" borderId="39" xfId="56" applyBorder="1" applyAlignment="1" applyProtection="1">
      <alignment horizontal="center" vertical="center"/>
      <protection locked="0"/>
    </xf>
    <xf numFmtId="0" fontId="79" fillId="31" borderId="36" xfId="56" applyBorder="1" applyAlignment="1" applyProtection="1">
      <alignment horizontal="center" vertical="center"/>
      <protection locked="0"/>
    </xf>
    <xf numFmtId="0" fontId="79" fillId="31" borderId="44" xfId="56" applyBorder="1" applyAlignment="1" applyProtection="1">
      <alignment horizontal="center" vertical="center" wrapText="1"/>
      <protection locked="0"/>
    </xf>
    <xf numFmtId="0" fontId="79" fillId="31" borderId="55" xfId="56" applyBorder="1" applyAlignment="1" applyProtection="1">
      <alignment horizontal="center" vertical="center" wrapText="1"/>
      <protection locked="0"/>
    </xf>
    <xf numFmtId="0" fontId="0" fillId="0" borderId="37" xfId="0" applyBorder="1" applyAlignment="1" applyProtection="1">
      <alignment horizontal="center" vertical="center" wrapText="1"/>
      <protection/>
    </xf>
    <xf numFmtId="0" fontId="0" fillId="4" borderId="45" xfId="0" applyFill="1" applyBorder="1" applyAlignment="1" applyProtection="1">
      <alignment horizontal="center" vertical="center"/>
      <protection/>
    </xf>
    <xf numFmtId="0" fontId="0" fillId="4" borderId="51" xfId="0" applyFill="1" applyBorder="1" applyAlignment="1" applyProtection="1">
      <alignment horizontal="center" vertical="center"/>
      <protection/>
    </xf>
    <xf numFmtId="0" fontId="98" fillId="6" borderId="59" xfId="0" applyFont="1" applyFill="1" applyBorder="1" applyAlignment="1" applyProtection="1">
      <alignment horizontal="center" vertical="center"/>
      <protection/>
    </xf>
    <xf numFmtId="0" fontId="98" fillId="6" borderId="71" xfId="0" applyFont="1" applyFill="1" applyBorder="1" applyAlignment="1" applyProtection="1">
      <alignment horizontal="center" vertical="center"/>
      <protection/>
    </xf>
    <xf numFmtId="0" fontId="79" fillId="31" borderId="44" xfId="56" applyBorder="1" applyAlignment="1" applyProtection="1">
      <alignment horizontal="center" vertical="center"/>
      <protection locked="0"/>
    </xf>
    <xf numFmtId="0" fontId="79" fillId="31" borderId="55" xfId="56" applyBorder="1" applyAlignment="1" applyProtection="1">
      <alignment horizontal="center" vertical="center"/>
      <protection locked="0"/>
    </xf>
    <xf numFmtId="0" fontId="79" fillId="37" borderId="44" xfId="56" applyFill="1" applyBorder="1" applyAlignment="1" applyProtection="1">
      <alignment horizontal="center" vertical="center"/>
      <protection locked="0"/>
    </xf>
    <xf numFmtId="0" fontId="79" fillId="37" borderId="55" xfId="56" applyFill="1" applyBorder="1" applyAlignment="1" applyProtection="1">
      <alignment horizontal="center" vertical="center"/>
      <protection locked="0"/>
    </xf>
    <xf numFmtId="0" fontId="79" fillId="31" borderId="56" xfId="56" applyBorder="1" applyAlignment="1" applyProtection="1">
      <alignment horizontal="center" vertical="center" wrapText="1"/>
      <protection locked="0"/>
    </xf>
    <xf numFmtId="0" fontId="79" fillId="37" borderId="44" xfId="56" applyFill="1" applyBorder="1" applyAlignment="1" applyProtection="1">
      <alignment horizontal="center" vertical="center" wrapText="1"/>
      <protection locked="0"/>
    </xf>
    <xf numFmtId="0" fontId="79" fillId="37" borderId="56" xfId="56" applyFill="1"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0" fillId="4" borderId="79" xfId="0" applyFill="1" applyBorder="1" applyAlignment="1" applyProtection="1">
      <alignment horizontal="left" vertical="center" wrapText="1"/>
      <protection/>
    </xf>
    <xf numFmtId="0" fontId="98" fillId="6" borderId="56" xfId="0" applyFont="1" applyFill="1" applyBorder="1" applyAlignment="1" applyProtection="1">
      <alignment horizontal="center" vertical="center" wrapText="1"/>
      <protection/>
    </xf>
    <xf numFmtId="0" fontId="79" fillId="31" borderId="44" xfId="56" applyBorder="1" applyAlignment="1" applyProtection="1">
      <alignment horizontal="center"/>
      <protection locked="0"/>
    </xf>
    <xf numFmtId="0" fontId="79" fillId="31" borderId="56" xfId="56" applyBorder="1" applyAlignment="1" applyProtection="1">
      <alignment horizontal="center"/>
      <protection locked="0"/>
    </xf>
    <xf numFmtId="0" fontId="79" fillId="37" borderId="44" xfId="56" applyFill="1" applyBorder="1" applyAlignment="1" applyProtection="1">
      <alignment horizontal="center"/>
      <protection locked="0"/>
    </xf>
    <xf numFmtId="0" fontId="79" fillId="37" borderId="56" xfId="56" applyFill="1" applyBorder="1" applyAlignment="1" applyProtection="1">
      <alignment horizontal="center"/>
      <protection locked="0"/>
    </xf>
    <xf numFmtId="0" fontId="79" fillId="37" borderId="54" xfId="56" applyFill="1" applyBorder="1" applyAlignment="1" applyProtection="1">
      <alignment horizontal="center" vertical="center"/>
      <protection locked="0"/>
    </xf>
    <xf numFmtId="0" fontId="79" fillId="37" borderId="56" xfId="56" applyFill="1" applyBorder="1" applyAlignment="1" applyProtection="1">
      <alignment horizontal="center" vertical="center"/>
      <protection locked="0"/>
    </xf>
    <xf numFmtId="0" fontId="79" fillId="37" borderId="67" xfId="56" applyFill="1" applyBorder="1" applyAlignment="1" applyProtection="1">
      <alignment horizontal="center" vertical="center" wrapText="1"/>
      <protection locked="0"/>
    </xf>
    <xf numFmtId="0" fontId="79" fillId="37" borderId="55" xfId="56" applyFill="1" applyBorder="1" applyAlignment="1" applyProtection="1">
      <alignment horizontal="center" vertical="center" wrapText="1"/>
      <protection locked="0"/>
    </xf>
    <xf numFmtId="0" fontId="98" fillId="6" borderId="54" xfId="0" applyFont="1" applyFill="1" applyBorder="1" applyAlignment="1" applyProtection="1">
      <alignment horizontal="center" vertical="center" wrapText="1"/>
      <protection/>
    </xf>
    <xf numFmtId="0" fontId="79" fillId="31" borderId="54" xfId="56" applyBorder="1" applyAlignment="1" applyProtection="1">
      <alignment horizontal="center" vertical="center"/>
      <protection locked="0"/>
    </xf>
    <xf numFmtId="0" fontId="98" fillId="6" borderId="71" xfId="0" applyFont="1" applyFill="1" applyBorder="1" applyAlignment="1" applyProtection="1">
      <alignment horizontal="center" vertical="center" wrapText="1"/>
      <protection/>
    </xf>
    <xf numFmtId="0" fontId="98" fillId="6" borderId="59" xfId="0" applyFont="1" applyFill="1" applyBorder="1" applyAlignment="1" applyProtection="1">
      <alignment horizontal="center" vertical="center" wrapText="1"/>
      <protection/>
    </xf>
    <xf numFmtId="10" fontId="79" fillId="31" borderId="44" xfId="56" applyNumberFormat="1" applyBorder="1" applyAlignment="1" applyProtection="1">
      <alignment horizontal="center" vertical="center" wrapText="1"/>
      <protection locked="0"/>
    </xf>
    <xf numFmtId="10" fontId="79" fillId="31" borderId="55" xfId="56" applyNumberFormat="1" applyBorder="1" applyAlignment="1" applyProtection="1">
      <alignment horizontal="center" vertical="center" wrapText="1"/>
      <protection locked="0"/>
    </xf>
    <xf numFmtId="0" fontId="79" fillId="31" borderId="54" xfId="56" applyBorder="1" applyAlignment="1" applyProtection="1">
      <alignment horizontal="center" vertical="center" wrapText="1"/>
      <protection locked="0"/>
    </xf>
    <xf numFmtId="0" fontId="98" fillId="6" borderId="46" xfId="0" applyFont="1" applyFill="1" applyBorder="1" applyAlignment="1" applyProtection="1">
      <alignment horizontal="center" vertical="center" wrapText="1"/>
      <protection/>
    </xf>
    <xf numFmtId="0" fontId="100" fillId="31" borderId="44" xfId="56" applyFont="1" applyBorder="1" applyAlignment="1" applyProtection="1">
      <alignment horizontal="center" vertical="center" wrapText="1"/>
      <protection locked="0"/>
    </xf>
    <xf numFmtId="0" fontId="100" fillId="31" borderId="56" xfId="56" applyFont="1" applyBorder="1" applyAlignment="1" applyProtection="1">
      <alignment horizontal="center" vertical="center" wrapText="1"/>
      <protection locked="0"/>
    </xf>
    <xf numFmtId="0" fontId="100" fillId="37" borderId="44" xfId="56" applyFont="1" applyFill="1" applyBorder="1" applyAlignment="1" applyProtection="1">
      <alignment horizontal="center" vertical="center" wrapText="1"/>
      <protection locked="0"/>
    </xf>
    <xf numFmtId="0" fontId="100" fillId="37" borderId="56" xfId="56" applyFont="1" applyFill="1" applyBorder="1" applyAlignment="1" applyProtection="1">
      <alignment horizontal="center" vertical="center" wrapText="1"/>
      <protection locked="0"/>
    </xf>
    <xf numFmtId="0" fontId="0" fillId="0" borderId="43" xfId="0" applyBorder="1" applyAlignment="1" applyProtection="1">
      <alignment horizontal="left" vertical="center" wrapText="1"/>
      <protection/>
    </xf>
    <xf numFmtId="0" fontId="79" fillId="37" borderId="34" xfId="56" applyFill="1" applyBorder="1" applyAlignment="1" applyProtection="1">
      <alignment horizontal="center" wrapText="1"/>
      <protection locked="0"/>
    </xf>
    <xf numFmtId="0" fontId="79" fillId="37" borderId="40" xfId="56" applyFill="1" applyBorder="1" applyAlignment="1" applyProtection="1">
      <alignment horizontal="center" wrapText="1"/>
      <protection locked="0"/>
    </xf>
    <xf numFmtId="0" fontId="79" fillId="37" borderId="39" xfId="56" applyFill="1" applyBorder="1" applyAlignment="1" applyProtection="1">
      <alignment horizontal="center" wrapText="1"/>
      <protection locked="0"/>
    </xf>
    <xf numFmtId="0" fontId="79" fillId="37" borderId="36" xfId="56" applyFill="1" applyBorder="1" applyAlignment="1" applyProtection="1">
      <alignment horizontal="center" wrapText="1"/>
      <protection locked="0"/>
    </xf>
    <xf numFmtId="0" fontId="79" fillId="31" borderId="34" xfId="56" applyBorder="1" applyAlignment="1" applyProtection="1">
      <alignment horizontal="center" wrapText="1"/>
      <protection locked="0"/>
    </xf>
    <xf numFmtId="0" fontId="79" fillId="31" borderId="40" xfId="56" applyBorder="1" applyAlignment="1" applyProtection="1">
      <alignment horizontal="center" wrapText="1"/>
      <protection locked="0"/>
    </xf>
    <xf numFmtId="0" fontId="79" fillId="31" borderId="39" xfId="56" applyBorder="1" applyAlignment="1" applyProtection="1">
      <alignment horizontal="center" wrapText="1"/>
      <protection locked="0"/>
    </xf>
    <xf numFmtId="0" fontId="79" fillId="31" borderId="36" xfId="56" applyBorder="1" applyAlignment="1" applyProtection="1">
      <alignment horizontal="center" wrapText="1"/>
      <protection locked="0"/>
    </xf>
    <xf numFmtId="0" fontId="100" fillId="37" borderId="34" xfId="56" applyFont="1" applyFill="1" applyBorder="1" applyAlignment="1" applyProtection="1">
      <alignment horizontal="center" vertical="center"/>
      <protection locked="0"/>
    </xf>
    <xf numFmtId="0" fontId="100" fillId="37" borderId="40" xfId="56" applyFont="1" applyFill="1" applyBorder="1" applyAlignment="1" applyProtection="1">
      <alignment horizontal="center" vertical="center"/>
      <protection locked="0"/>
    </xf>
    <xf numFmtId="0" fontId="100" fillId="31" borderId="34" xfId="56" applyFont="1" applyBorder="1" applyAlignment="1" applyProtection="1">
      <alignment horizontal="center" vertical="center"/>
      <protection locked="0"/>
    </xf>
    <xf numFmtId="0" fontId="100" fillId="31" borderId="40" xfId="56" applyFont="1" applyBorder="1" applyAlignment="1" applyProtection="1">
      <alignment horizontal="center" vertical="center"/>
      <protection locked="0"/>
    </xf>
    <xf numFmtId="0" fontId="0" fillId="33" borderId="79" xfId="0" applyFill="1" applyBorder="1" applyAlignment="1" applyProtection="1">
      <alignment horizontal="left" vertical="center" wrapText="1"/>
      <protection/>
    </xf>
    <xf numFmtId="0" fontId="0" fillId="33" borderId="80" xfId="0" applyFill="1" applyBorder="1" applyAlignment="1" applyProtection="1">
      <alignment horizontal="left" vertical="center" wrapText="1"/>
      <protection/>
    </xf>
    <xf numFmtId="0" fontId="0" fillId="33" borderId="65" xfId="0" applyFill="1" applyBorder="1" applyAlignment="1" applyProtection="1">
      <alignment horizontal="left" vertical="center" wrapText="1"/>
      <protection/>
    </xf>
    <xf numFmtId="0" fontId="0" fillId="33" borderId="81" xfId="0" applyFill="1" applyBorder="1" applyAlignment="1" applyProtection="1">
      <alignment horizontal="left" vertical="center" wrapText="1"/>
      <protection/>
    </xf>
    <xf numFmtId="0" fontId="87" fillId="10" borderId="22" xfId="0" applyFont="1" applyFill="1" applyBorder="1" applyAlignment="1">
      <alignment horizontal="center" vertical="center"/>
    </xf>
    <xf numFmtId="0" fontId="106" fillId="33" borderId="44" xfId="0" applyFont="1" applyFill="1" applyBorder="1" applyAlignment="1">
      <alignment horizontal="center" vertical="center"/>
    </xf>
    <xf numFmtId="0" fontId="106" fillId="33" borderId="54" xfId="0" applyFont="1" applyFill="1" applyBorder="1" applyAlignment="1">
      <alignment horizontal="center" vertical="center"/>
    </xf>
    <xf numFmtId="0" fontId="106" fillId="33" borderId="55" xfId="0" applyFont="1" applyFill="1" applyBorder="1" applyAlignment="1">
      <alignment horizontal="center" vertical="center"/>
    </xf>
    <xf numFmtId="0" fontId="23" fillId="10" borderId="21" xfId="0" applyFont="1" applyFill="1" applyBorder="1" applyAlignment="1">
      <alignment horizontal="center" vertical="top" wrapText="1"/>
    </xf>
    <xf numFmtId="0" fontId="23" fillId="10" borderId="22" xfId="0" applyFont="1" applyFill="1" applyBorder="1" applyAlignment="1">
      <alignment horizontal="center" vertical="top" wrapText="1"/>
    </xf>
    <xf numFmtId="0" fontId="97" fillId="10" borderId="22" xfId="0" applyFont="1" applyFill="1" applyBorder="1" applyAlignment="1">
      <alignment horizontal="center" vertical="top" wrapText="1"/>
    </xf>
    <xf numFmtId="0" fontId="76" fillId="10" borderId="26" xfId="53" applyFill="1" applyBorder="1" applyAlignment="1" applyProtection="1">
      <alignment horizontal="center" vertical="top" wrapText="1"/>
      <protection/>
    </xf>
    <xf numFmtId="0" fontId="76" fillId="10" borderId="27" xfId="53" applyFill="1" applyBorder="1" applyAlignment="1" applyProtection="1">
      <alignment horizontal="center" vertical="top" wrapText="1"/>
      <protection/>
    </xf>
    <xf numFmtId="0" fontId="107" fillId="0" borderId="0" xfId="0" applyFont="1" applyAlignment="1" applyProtection="1">
      <alignment horizontal="left"/>
      <protection/>
    </xf>
    <xf numFmtId="0" fontId="15" fillId="38" borderId="14" xfId="0" applyFont="1" applyFill="1" applyBorder="1" applyAlignment="1" applyProtection="1">
      <alignment vertical="top" wrapText="1"/>
      <protection/>
    </xf>
    <xf numFmtId="0" fontId="15" fillId="38" borderId="57" xfId="0" applyFont="1" applyFill="1" applyBorder="1" applyAlignment="1" applyProtection="1">
      <alignment vertical="top" wrapText="1"/>
      <protection/>
    </xf>
    <xf numFmtId="0" fontId="15" fillId="38" borderId="17" xfId="0" applyFont="1" applyFill="1" applyBorder="1" applyAlignment="1" applyProtection="1">
      <alignment vertical="top" wrapText="1"/>
      <protection/>
    </xf>
    <xf numFmtId="0" fontId="15" fillId="38" borderId="33" xfId="0" applyFont="1" applyFill="1" applyBorder="1" applyAlignment="1" applyProtection="1">
      <alignment vertical="top" wrapText="1"/>
      <protection/>
    </xf>
    <xf numFmtId="0" fontId="15" fillId="38" borderId="37" xfId="0" applyFont="1" applyFill="1" applyBorder="1" applyAlignment="1" applyProtection="1">
      <alignment horizontal="left" vertical="top" wrapText="1"/>
      <protection/>
    </xf>
    <xf numFmtId="0" fontId="15" fillId="38" borderId="79" xfId="0" applyFont="1" applyFill="1" applyBorder="1" applyAlignment="1" applyProtection="1">
      <alignment horizontal="left" vertical="top" wrapText="1"/>
      <protection/>
    </xf>
    <xf numFmtId="0" fontId="15" fillId="38" borderId="34" xfId="0" applyFont="1"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a%20Caceres\AppData\Local\Microsoft\Windows\Temporary%20Internet%20Files\Content.IE5\ORFNNKEU\PPRTemplate_1%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7">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antoniogaldames@gmail.com" TargetMode="External" /><Relationship Id="rId2" Type="http://schemas.openxmlformats.org/officeDocument/2006/relationships/hyperlink" Target="mailto:dennis.funes@undp.org" TargetMode="External" /><Relationship Id="rId3" Type="http://schemas.openxmlformats.org/officeDocument/2006/relationships/hyperlink" Target="mailto:joseantoniogaldames@gmail.com" TargetMode="External" /><Relationship Id="rId4" Type="http://schemas.openxmlformats.org/officeDocument/2006/relationships/hyperlink" Target="mailto:sonia.suazo@gmail.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onia.suazo@gmail.com" TargetMode="External" /><Relationship Id="rId2" Type="http://schemas.openxmlformats.org/officeDocument/2006/relationships/hyperlink" Target="mailto:dennis.funes@undp.or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65"/>
  <sheetViews>
    <sheetView tabSelected="1" zoomScale="110" zoomScaleNormal="110" zoomScalePageLayoutView="0" workbookViewId="0" topLeftCell="A1">
      <selection activeCell="D38" sqref="D38"/>
    </sheetView>
  </sheetViews>
  <sheetFormatPr defaultColWidth="0" defaultRowHeight="15"/>
  <cols>
    <col min="1" max="1" width="2.57421875" style="1" customWidth="1"/>
    <col min="2" max="2" width="10.8515625" style="138" customWidth="1"/>
    <col min="3" max="3" width="14.8515625" style="138" customWidth="1"/>
    <col min="4" max="4" width="108.8515625" style="1" customWidth="1"/>
    <col min="5" max="5" width="3.7109375" style="1" customWidth="1"/>
    <col min="6" max="240" width="9.140625" style="1" customWidth="1"/>
    <col min="241" max="241" width="2.7109375" style="1" customWidth="1"/>
    <col min="242" max="243" width="9.140625" style="1" customWidth="1"/>
    <col min="244" max="244" width="17.28125" style="1" customWidth="1"/>
    <col min="245" max="245" width="102.28125" style="1" customWidth="1"/>
    <col min="246" max="246" width="2.57421875" style="1" customWidth="1"/>
    <col min="247" max="247" width="10.8515625" style="1" customWidth="1"/>
    <col min="248" max="248" width="14.8515625" style="1" customWidth="1"/>
    <col min="249" max="249" width="87.140625" style="1" customWidth="1"/>
    <col min="250" max="250" width="3.7109375" style="1" customWidth="1"/>
    <col min="251" max="251" width="9.140625" style="1" customWidth="1"/>
    <col min="252" max="252" width="12.28125" style="1" customWidth="1"/>
    <col min="253" max="16384" width="0" style="1" hidden="1" customWidth="1"/>
  </cols>
  <sheetData>
    <row r="1" ht="15.75" thickBot="1"/>
    <row r="2" spans="2:5" ht="15.75" thickBot="1">
      <c r="B2" s="139"/>
      <c r="C2" s="140"/>
      <c r="D2" s="81"/>
      <c r="E2" s="82"/>
    </row>
    <row r="3" spans="2:5" ht="19.5" thickBot="1">
      <c r="B3" s="141"/>
      <c r="C3" s="142"/>
      <c r="D3" s="93" t="s">
        <v>56</v>
      </c>
      <c r="E3" s="84"/>
    </row>
    <row r="4" spans="2:5" ht="15.75" thickBot="1">
      <c r="B4" s="141"/>
      <c r="C4" s="142"/>
      <c r="D4" s="83"/>
      <c r="E4" s="84"/>
    </row>
    <row r="5" spans="2:5" ht="15.75" thickBot="1">
      <c r="B5" s="141"/>
      <c r="C5" s="145" t="s">
        <v>109</v>
      </c>
      <c r="D5" s="373" t="s">
        <v>243</v>
      </c>
      <c r="E5" s="84"/>
    </row>
    <row r="6" spans="2:5" s="3" customFormat="1" ht="15.75" thickBot="1">
      <c r="B6" s="143"/>
      <c r="C6" s="91"/>
      <c r="D6" s="47"/>
      <c r="E6" s="45"/>
    </row>
    <row r="7" spans="2:5" s="3" customFormat="1" ht="30.75" customHeight="1" thickBot="1">
      <c r="B7" s="143"/>
      <c r="C7" s="85" t="s">
        <v>20</v>
      </c>
      <c r="D7" s="13" t="s">
        <v>111</v>
      </c>
      <c r="E7" s="45"/>
    </row>
    <row r="8" spans="2:5" s="3" customFormat="1" ht="15" hidden="1">
      <c r="B8" s="141"/>
      <c r="C8" s="142"/>
      <c r="D8" s="83"/>
      <c r="E8" s="45"/>
    </row>
    <row r="9" spans="2:5" s="3" customFormat="1" ht="15" hidden="1">
      <c r="B9" s="141"/>
      <c r="C9" s="142"/>
      <c r="D9" s="83"/>
      <c r="E9" s="45"/>
    </row>
    <row r="10" spans="2:5" s="3" customFormat="1" ht="15" hidden="1">
      <c r="B10" s="141"/>
      <c r="C10" s="142"/>
      <c r="D10" s="83"/>
      <c r="E10" s="45"/>
    </row>
    <row r="11" spans="2:5" s="3" customFormat="1" ht="15" hidden="1">
      <c r="B11" s="141"/>
      <c r="C11" s="142"/>
      <c r="D11" s="83"/>
      <c r="E11" s="45"/>
    </row>
    <row r="12" spans="2:5" s="3" customFormat="1" ht="15.75" thickBot="1">
      <c r="B12" s="143"/>
      <c r="C12" s="91"/>
      <c r="D12" s="47"/>
      <c r="E12" s="45"/>
    </row>
    <row r="13" spans="2:5" s="3" customFormat="1" ht="350.25" customHeight="1" thickBot="1">
      <c r="B13" s="143"/>
      <c r="C13" s="86" t="s">
        <v>0</v>
      </c>
      <c r="D13" s="13" t="s">
        <v>113</v>
      </c>
      <c r="E13" s="45"/>
    </row>
    <row r="14" spans="2:5" s="3" customFormat="1" ht="15.75" thickBot="1">
      <c r="B14" s="143"/>
      <c r="C14" s="91"/>
      <c r="D14" s="47"/>
      <c r="E14" s="45"/>
    </row>
    <row r="15" spans="2:5" s="3" customFormat="1" ht="15">
      <c r="B15" s="143"/>
      <c r="C15" s="87" t="s">
        <v>10</v>
      </c>
      <c r="D15" s="168" t="s">
        <v>120</v>
      </c>
      <c r="E15" s="45"/>
    </row>
    <row r="16" spans="2:5" s="3" customFormat="1" ht="29.25" customHeight="1">
      <c r="B16" s="415" t="s">
        <v>94</v>
      </c>
      <c r="C16" s="417"/>
      <c r="D16" s="169" t="s">
        <v>208</v>
      </c>
      <c r="E16" s="45"/>
    </row>
    <row r="17" spans="2:5" s="3" customFormat="1" ht="15">
      <c r="B17" s="143"/>
      <c r="C17" s="87" t="s">
        <v>16</v>
      </c>
      <c r="D17" s="169" t="s">
        <v>114</v>
      </c>
      <c r="E17" s="45"/>
    </row>
    <row r="18" spans="2:5" s="3" customFormat="1" ht="15.75" thickBot="1">
      <c r="B18" s="144"/>
      <c r="C18" s="86" t="s">
        <v>11</v>
      </c>
      <c r="D18" s="136" t="s">
        <v>9</v>
      </c>
      <c r="E18" s="45"/>
    </row>
    <row r="19" spans="2:5" s="3" customFormat="1" ht="44.25" customHeight="1" thickBot="1">
      <c r="B19" s="418" t="s">
        <v>12</v>
      </c>
      <c r="C19" s="419"/>
      <c r="D19" s="137" t="s">
        <v>209</v>
      </c>
      <c r="E19" s="45"/>
    </row>
    <row r="20" spans="2:6" s="3" customFormat="1" ht="15">
      <c r="B20" s="143"/>
      <c r="C20" s="86"/>
      <c r="D20" s="47"/>
      <c r="E20" s="84"/>
      <c r="F20" s="4"/>
    </row>
    <row r="21" spans="2:6" s="3" customFormat="1" ht="15">
      <c r="B21" s="143"/>
      <c r="C21" s="145" t="s">
        <v>15</v>
      </c>
      <c r="D21" s="47"/>
      <c r="E21" s="84"/>
      <c r="F21" s="4"/>
    </row>
    <row r="22" spans="2:5" s="3" customFormat="1" ht="15.75" thickBot="1">
      <c r="B22" s="143"/>
      <c r="C22" s="146" t="s">
        <v>18</v>
      </c>
      <c r="D22" s="47"/>
      <c r="E22" s="45"/>
    </row>
    <row r="23" spans="2:5" s="3" customFormat="1" ht="15">
      <c r="B23" s="415" t="s">
        <v>17</v>
      </c>
      <c r="C23" s="417"/>
      <c r="D23" s="420" t="s">
        <v>115</v>
      </c>
      <c r="E23" s="45"/>
    </row>
    <row r="24" spans="2:5" s="3" customFormat="1" ht="4.5" customHeight="1">
      <c r="B24" s="415"/>
      <c r="C24" s="417"/>
      <c r="D24" s="421"/>
      <c r="E24" s="45"/>
    </row>
    <row r="25" spans="2:6" s="3" customFormat="1" ht="27.75" customHeight="1">
      <c r="B25" s="415" t="s">
        <v>102</v>
      </c>
      <c r="C25" s="417"/>
      <c r="D25" s="163" t="s">
        <v>116</v>
      </c>
      <c r="E25" s="45"/>
      <c r="F25" s="2"/>
    </row>
    <row r="26" spans="2:6" s="3" customFormat="1" ht="32.25" customHeight="1">
      <c r="B26" s="415" t="s">
        <v>19</v>
      </c>
      <c r="C26" s="417"/>
      <c r="D26" s="163" t="s">
        <v>117</v>
      </c>
      <c r="E26" s="45"/>
      <c r="F26" s="2"/>
    </row>
    <row r="27" spans="2:6" s="3" customFormat="1" ht="28.5" customHeight="1">
      <c r="B27" s="415" t="s">
        <v>101</v>
      </c>
      <c r="C27" s="417"/>
      <c r="D27" s="15" t="s">
        <v>112</v>
      </c>
      <c r="E27" s="88"/>
      <c r="F27" s="2"/>
    </row>
    <row r="28" spans="2:6" s="3" customFormat="1" ht="15.75" thickBot="1">
      <c r="B28" s="143"/>
      <c r="C28" s="87" t="s">
        <v>104</v>
      </c>
      <c r="D28" s="156">
        <v>42522</v>
      </c>
      <c r="E28" s="45"/>
      <c r="F28" s="2"/>
    </row>
    <row r="29" spans="2:6" s="3" customFormat="1" ht="15">
      <c r="B29" s="143"/>
      <c r="C29" s="91"/>
      <c r="D29" s="89"/>
      <c r="E29" s="45"/>
      <c r="F29" s="2"/>
    </row>
    <row r="30" spans="2:5" s="3" customFormat="1" ht="15.75" thickBot="1">
      <c r="B30" s="143"/>
      <c r="C30" s="91"/>
      <c r="D30" s="90" t="s">
        <v>2</v>
      </c>
      <c r="E30" s="45"/>
    </row>
    <row r="31" spans="2:6" s="3" customFormat="1" ht="285.75" customHeight="1" thickBot="1">
      <c r="B31" s="143"/>
      <c r="C31" s="91"/>
      <c r="D31" s="232" t="s">
        <v>817</v>
      </c>
      <c r="E31" s="45"/>
      <c r="F31" s="5"/>
    </row>
    <row r="32" spans="2:6" s="3" customFormat="1" ht="266.25" customHeight="1">
      <c r="B32" s="143"/>
      <c r="C32" s="91"/>
      <c r="D32" s="274" t="s">
        <v>813</v>
      </c>
      <c r="E32" s="45"/>
      <c r="F32" s="5"/>
    </row>
    <row r="33" spans="2:6" s="3" customFormat="1" ht="262.5" customHeight="1">
      <c r="B33" s="143"/>
      <c r="C33" s="91"/>
      <c r="D33" s="274" t="s">
        <v>816</v>
      </c>
      <c r="E33" s="45"/>
      <c r="F33" s="5"/>
    </row>
    <row r="34" spans="2:6" s="3" customFormat="1" ht="328.5" customHeight="1">
      <c r="B34" s="143"/>
      <c r="C34" s="91"/>
      <c r="D34" s="274" t="s">
        <v>771</v>
      </c>
      <c r="E34" s="45"/>
      <c r="F34" s="5"/>
    </row>
    <row r="35" spans="2:6" s="3" customFormat="1" ht="375.75" customHeight="1">
      <c r="B35" s="143"/>
      <c r="C35" s="91"/>
      <c r="D35" s="274" t="s">
        <v>814</v>
      </c>
      <c r="E35" s="45"/>
      <c r="F35" s="5"/>
    </row>
    <row r="36" spans="2:6" s="3" customFormat="1" ht="323.25" customHeight="1">
      <c r="B36" s="143"/>
      <c r="C36" s="91"/>
      <c r="D36" s="274" t="s">
        <v>815</v>
      </c>
      <c r="E36" s="45"/>
      <c r="F36" s="5"/>
    </row>
    <row r="37" spans="2:5" s="3" customFormat="1" ht="32.25" customHeight="1" thickBot="1">
      <c r="B37" s="415" t="s">
        <v>3</v>
      </c>
      <c r="C37" s="416"/>
      <c r="D37" s="47"/>
      <c r="E37" s="45"/>
    </row>
    <row r="38" spans="2:5" s="3" customFormat="1" ht="102.75" customHeight="1" thickBot="1">
      <c r="B38" s="143"/>
      <c r="C38" s="91"/>
      <c r="D38" s="232" t="s">
        <v>237</v>
      </c>
      <c r="E38" s="45"/>
    </row>
    <row r="39" spans="2:6" s="3" customFormat="1" ht="15">
      <c r="B39" s="143"/>
      <c r="C39" s="91"/>
      <c r="D39" s="47"/>
      <c r="E39" s="45"/>
      <c r="F39" s="5"/>
    </row>
    <row r="40" spans="2:5" s="3" customFormat="1" ht="15">
      <c r="B40" s="143"/>
      <c r="C40" s="147" t="s">
        <v>4</v>
      </c>
      <c r="D40" s="47"/>
      <c r="E40" s="45"/>
    </row>
    <row r="41" spans="2:5" s="3" customFormat="1" ht="31.5" customHeight="1" thickBot="1">
      <c r="B41" s="415" t="s">
        <v>5</v>
      </c>
      <c r="C41" s="416"/>
      <c r="D41" s="47"/>
      <c r="E41" s="45"/>
    </row>
    <row r="42" spans="2:5" s="3" customFormat="1" ht="15">
      <c r="B42" s="143"/>
      <c r="C42" s="91" t="s">
        <v>6</v>
      </c>
      <c r="D42" s="16" t="s">
        <v>130</v>
      </c>
      <c r="E42" s="45"/>
    </row>
    <row r="43" spans="2:5" s="3" customFormat="1" ht="15">
      <c r="B43" s="143"/>
      <c r="C43" s="91" t="s">
        <v>7</v>
      </c>
      <c r="D43" s="155" t="s">
        <v>131</v>
      </c>
      <c r="E43" s="45"/>
    </row>
    <row r="44" spans="2:5" s="3" customFormat="1" ht="15.75" thickBot="1">
      <c r="B44" s="143"/>
      <c r="C44" s="91" t="s">
        <v>8</v>
      </c>
      <c r="D44" s="17"/>
      <c r="E44" s="45"/>
    </row>
    <row r="45" spans="2:5" s="3" customFormat="1" ht="15" customHeight="1" thickBot="1">
      <c r="B45" s="143"/>
      <c r="C45" s="87" t="s">
        <v>14</v>
      </c>
      <c r="D45" s="47"/>
      <c r="E45" s="45"/>
    </row>
    <row r="46" spans="2:5" s="3" customFormat="1" ht="15">
      <c r="B46" s="143"/>
      <c r="C46" s="91" t="s">
        <v>6</v>
      </c>
      <c r="D46" s="16" t="s">
        <v>132</v>
      </c>
      <c r="E46" s="45"/>
    </row>
    <row r="47" spans="2:5" s="3" customFormat="1" ht="15">
      <c r="B47" s="143"/>
      <c r="C47" s="91" t="s">
        <v>7</v>
      </c>
      <c r="D47" s="155" t="s">
        <v>133</v>
      </c>
      <c r="E47" s="45"/>
    </row>
    <row r="48" spans="2:5" s="3" customFormat="1" ht="15.75" thickBot="1">
      <c r="B48" s="143"/>
      <c r="C48" s="91" t="s">
        <v>8</v>
      </c>
      <c r="D48" s="17"/>
      <c r="E48" s="45"/>
    </row>
    <row r="49" spans="2:5" s="3" customFormat="1" ht="15.75" thickBot="1">
      <c r="B49" s="143"/>
      <c r="C49" s="87" t="s">
        <v>103</v>
      </c>
      <c r="D49" s="47"/>
      <c r="E49" s="45"/>
    </row>
    <row r="50" spans="2:5" s="3" customFormat="1" ht="15">
      <c r="B50" s="143"/>
      <c r="C50" s="91" t="s">
        <v>6</v>
      </c>
      <c r="D50" s="16" t="s">
        <v>220</v>
      </c>
      <c r="E50" s="45"/>
    </row>
    <row r="51" spans="2:5" s="3" customFormat="1" ht="15">
      <c r="B51" s="143"/>
      <c r="C51" s="91" t="s">
        <v>7</v>
      </c>
      <c r="D51" s="155" t="s">
        <v>221</v>
      </c>
      <c r="E51" s="45"/>
    </row>
    <row r="52" spans="1:5" ht="15.75" thickBot="1">
      <c r="A52" s="3"/>
      <c r="B52" s="143"/>
      <c r="C52" s="91" t="s">
        <v>8</v>
      </c>
      <c r="D52" s="17"/>
      <c r="E52" s="45"/>
    </row>
    <row r="53" spans="2:5" ht="15.75" thickBot="1">
      <c r="B53" s="143"/>
      <c r="C53" s="87" t="s">
        <v>13</v>
      </c>
      <c r="D53" s="47"/>
      <c r="E53" s="45"/>
    </row>
    <row r="54" spans="2:5" ht="15">
      <c r="B54" s="143"/>
      <c r="C54" s="91" t="s">
        <v>6</v>
      </c>
      <c r="D54" s="16" t="s">
        <v>134</v>
      </c>
      <c r="E54" s="45"/>
    </row>
    <row r="55" spans="2:5" ht="15">
      <c r="B55" s="143"/>
      <c r="C55" s="91" t="s">
        <v>7</v>
      </c>
      <c r="D55" s="155" t="s">
        <v>133</v>
      </c>
      <c r="E55" s="45"/>
    </row>
    <row r="56" spans="2:5" ht="15.75" thickBot="1">
      <c r="B56" s="143"/>
      <c r="C56" s="91" t="s">
        <v>8</v>
      </c>
      <c r="D56" s="17"/>
      <c r="E56" s="45"/>
    </row>
    <row r="57" spans="2:5" ht="15.75" thickBot="1">
      <c r="B57" s="143"/>
      <c r="C57" s="87" t="s">
        <v>13</v>
      </c>
      <c r="D57" s="47"/>
      <c r="E57" s="45"/>
    </row>
    <row r="58" spans="2:5" ht="15">
      <c r="B58" s="143"/>
      <c r="C58" s="91" t="s">
        <v>6</v>
      </c>
      <c r="D58" s="16"/>
      <c r="E58" s="45"/>
    </row>
    <row r="59" spans="2:5" ht="15">
      <c r="B59" s="143"/>
      <c r="C59" s="91" t="s">
        <v>7</v>
      </c>
      <c r="D59" s="14"/>
      <c r="E59" s="45"/>
    </row>
    <row r="60" spans="2:5" ht="15.75" thickBot="1">
      <c r="B60" s="143"/>
      <c r="C60" s="91" t="s">
        <v>8</v>
      </c>
      <c r="D60" s="17"/>
      <c r="E60" s="45"/>
    </row>
    <row r="61" spans="2:5" ht="15.75" thickBot="1">
      <c r="B61" s="143"/>
      <c r="C61" s="87" t="s">
        <v>13</v>
      </c>
      <c r="D61" s="47"/>
      <c r="E61" s="45"/>
    </row>
    <row r="62" spans="2:5" ht="15">
      <c r="B62" s="143"/>
      <c r="C62" s="91" t="s">
        <v>6</v>
      </c>
      <c r="D62" s="16"/>
      <c r="E62" s="45"/>
    </row>
    <row r="63" spans="2:5" ht="15">
      <c r="B63" s="143"/>
      <c r="C63" s="91" t="s">
        <v>7</v>
      </c>
      <c r="D63" s="14"/>
      <c r="E63" s="45"/>
    </row>
    <row r="64" spans="2:5" ht="15.75" thickBot="1">
      <c r="B64" s="143"/>
      <c r="C64" s="91" t="s">
        <v>8</v>
      </c>
      <c r="D64" s="17"/>
      <c r="E64" s="45"/>
    </row>
    <row r="65" spans="2:5" ht="15.75" thickBot="1">
      <c r="B65" s="148"/>
      <c r="C65" s="149"/>
      <c r="D65" s="92"/>
      <c r="E65" s="58"/>
    </row>
  </sheetData>
  <sheetProtection/>
  <mergeCells count="9">
    <mergeCell ref="B41:C41"/>
    <mergeCell ref="B16:C16"/>
    <mergeCell ref="B19:C19"/>
    <mergeCell ref="B23:C24"/>
    <mergeCell ref="D23:D24"/>
    <mergeCell ref="B25:C25"/>
    <mergeCell ref="B26:C26"/>
    <mergeCell ref="B27:C27"/>
    <mergeCell ref="B37:C37"/>
  </mergeCells>
  <dataValidations count="2">
    <dataValidation type="list" allowBlank="1" showInputMessage="1" showErrorMessage="1" sqref="IK65531:IK65536">
      <formula1>Overview2!#REF!</formula1>
    </dataValidation>
    <dataValidation type="list" allowBlank="1" showInputMessage="1" showErrorMessage="1" sqref="IK65530">
      <formula1>Overview2!#REF!</formula1>
    </dataValidation>
  </dataValidations>
  <hyperlinks>
    <hyperlink ref="D47" r:id="rId1" display="joseantoniogaldames@gmail.com"/>
    <hyperlink ref="D51" r:id="rId2" display="dennis.funes@undp.org"/>
    <hyperlink ref="D55" r:id="rId3" display="joseantoniogaldames@gmail.com"/>
    <hyperlink ref="D43" r:id="rId4" display="sonia.suazo@gmail.com"/>
  </hyperlinks>
  <printOptions/>
  <pageMargins left="0.7" right="0.7" top="0.75" bottom="0.75" header="0.3" footer="0.3"/>
  <pageSetup horizontalDpi="600" verticalDpi="600" orientation="landscape" r:id="rId6"/>
  <drawing r:id="rId5"/>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B1">
      <selection activeCell="E17" sqref="E17"/>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N74"/>
  <sheetViews>
    <sheetView zoomScale="130" zoomScaleNormal="130" zoomScalePageLayoutView="0" workbookViewId="0" topLeftCell="A1">
      <selection activeCell="E10" sqref="E10:G10"/>
    </sheetView>
  </sheetViews>
  <sheetFormatPr defaultColWidth="11.421875" defaultRowHeight="15"/>
  <cols>
    <col min="1" max="1" width="1.421875" style="19" customWidth="1"/>
    <col min="2" max="2" width="1.57421875" style="18" customWidth="1"/>
    <col min="3" max="3" width="10.28125" style="18" customWidth="1"/>
    <col min="4" max="4" width="21.00390625" style="18" customWidth="1"/>
    <col min="5" max="5" width="17.140625" style="19" customWidth="1"/>
    <col min="6" max="6" width="30.28125" style="19" customWidth="1"/>
    <col min="7" max="7" width="22.7109375" style="19" customWidth="1"/>
    <col min="8" max="8" width="13.57421875" style="183" customWidth="1"/>
    <col min="9" max="9" width="1.1484375" style="19" customWidth="1"/>
    <col min="10" max="10" width="1.421875" style="19" customWidth="1"/>
    <col min="11" max="11" width="11.421875" style="19" customWidth="1"/>
    <col min="12" max="12" width="18.140625" style="19" customWidth="1"/>
    <col min="13" max="13" width="18.28125" style="19" customWidth="1"/>
    <col min="14" max="14" width="9.28125" style="19" customWidth="1"/>
    <col min="15" max="16384" width="11.421875" style="19" customWidth="1"/>
  </cols>
  <sheetData>
    <row r="1" ht="15.75" thickBot="1"/>
    <row r="2" spans="2:9" ht="15.75" thickBot="1">
      <c r="B2" s="70"/>
      <c r="C2" s="71"/>
      <c r="D2" s="71"/>
      <c r="E2" s="72"/>
      <c r="F2" s="72"/>
      <c r="G2" s="72"/>
      <c r="H2" s="184"/>
      <c r="I2" s="73"/>
    </row>
    <row r="3" spans="2:11" ht="19.5" thickBot="1">
      <c r="B3" s="74"/>
      <c r="C3" s="457" t="s">
        <v>772</v>
      </c>
      <c r="D3" s="458"/>
      <c r="E3" s="458"/>
      <c r="F3" s="458"/>
      <c r="G3" s="458"/>
      <c r="H3" s="459"/>
      <c r="I3" s="75"/>
      <c r="K3"/>
    </row>
    <row r="4" spans="2:9" ht="15">
      <c r="B4" s="445"/>
      <c r="C4" s="446"/>
      <c r="D4" s="446"/>
      <c r="E4" s="446"/>
      <c r="F4" s="446"/>
      <c r="G4" s="446"/>
      <c r="H4" s="185"/>
      <c r="I4" s="75"/>
    </row>
    <row r="5" spans="2:9" ht="15">
      <c r="B5" s="76"/>
      <c r="C5" s="464"/>
      <c r="D5" s="464"/>
      <c r="E5" s="464"/>
      <c r="F5" s="464"/>
      <c r="G5" s="464"/>
      <c r="H5" s="185"/>
      <c r="I5" s="75"/>
    </row>
    <row r="6" spans="2:9" ht="15">
      <c r="B6" s="76"/>
      <c r="C6" s="46"/>
      <c r="D6" s="51"/>
      <c r="E6" s="47"/>
      <c r="F6" s="47"/>
      <c r="G6" s="77"/>
      <c r="H6" s="185"/>
      <c r="I6" s="75"/>
    </row>
    <row r="7" spans="2:9" ht="15">
      <c r="B7" s="76"/>
      <c r="C7" s="435" t="s">
        <v>49</v>
      </c>
      <c r="D7" s="435"/>
      <c r="E7" s="48"/>
      <c r="F7" s="48"/>
      <c r="G7" s="77"/>
      <c r="H7" s="185"/>
      <c r="I7" s="75"/>
    </row>
    <row r="8" spans="2:9" ht="27.75" customHeight="1" thickBot="1">
      <c r="B8" s="76"/>
      <c r="C8" s="453" t="s">
        <v>62</v>
      </c>
      <c r="D8" s="453"/>
      <c r="E8" s="453"/>
      <c r="F8" s="453"/>
      <c r="G8" s="453"/>
      <c r="H8" s="185"/>
      <c r="I8" s="75"/>
    </row>
    <row r="9" spans="2:9" ht="49.5" customHeight="1" thickBot="1">
      <c r="B9" s="76"/>
      <c r="C9" s="435" t="s">
        <v>222</v>
      </c>
      <c r="D9" s="435"/>
      <c r="E9" s="447">
        <v>3560333</v>
      </c>
      <c r="F9" s="448"/>
      <c r="G9" s="449"/>
      <c r="H9" s="185"/>
      <c r="I9" s="75"/>
    </row>
    <row r="10" spans="2:9" ht="99.75" customHeight="1" thickBot="1">
      <c r="B10" s="76"/>
      <c r="C10" s="435" t="s">
        <v>50</v>
      </c>
      <c r="D10" s="435"/>
      <c r="E10" s="450"/>
      <c r="F10" s="451"/>
      <c r="G10" s="452"/>
      <c r="H10" s="185"/>
      <c r="I10" s="75"/>
    </row>
    <row r="11" spans="2:9" ht="15.75" thickBot="1">
      <c r="B11" s="76"/>
      <c r="C11" s="51"/>
      <c r="D11" s="51"/>
      <c r="E11" s="77"/>
      <c r="F11" s="77"/>
      <c r="G11" s="77"/>
      <c r="H11" s="185"/>
      <c r="I11" s="75"/>
    </row>
    <row r="12" spans="2:9" ht="51.75" customHeight="1" thickBot="1">
      <c r="B12" s="76"/>
      <c r="C12" s="435" t="s">
        <v>244</v>
      </c>
      <c r="D12" s="435"/>
      <c r="E12" s="454" t="s">
        <v>806</v>
      </c>
      <c r="F12" s="455"/>
      <c r="G12" s="77"/>
      <c r="H12" s="185"/>
      <c r="I12" s="75"/>
    </row>
    <row r="13" spans="2:9" ht="15">
      <c r="B13" s="76"/>
      <c r="C13" s="456" t="s">
        <v>245</v>
      </c>
      <c r="D13" s="456"/>
      <c r="E13" s="456"/>
      <c r="F13" s="456"/>
      <c r="G13" s="77"/>
      <c r="H13" s="185"/>
      <c r="I13" s="75"/>
    </row>
    <row r="14" spans="2:9" ht="15">
      <c r="B14" s="76"/>
      <c r="C14" s="287"/>
      <c r="D14" s="287"/>
      <c r="E14" s="287"/>
      <c r="F14" s="287"/>
      <c r="G14" s="77"/>
      <c r="H14" s="185"/>
      <c r="I14" s="75"/>
    </row>
    <row r="15" spans="2:14" ht="15.75" thickBot="1">
      <c r="B15" s="76"/>
      <c r="C15" s="435" t="s">
        <v>24</v>
      </c>
      <c r="D15" s="435"/>
      <c r="E15" s="77"/>
      <c r="F15" s="77"/>
      <c r="G15" s="77"/>
      <c r="H15" s="185"/>
      <c r="I15" s="75"/>
      <c r="K15" s="20"/>
      <c r="L15" s="20"/>
      <c r="M15" s="20"/>
      <c r="N15" s="20"/>
    </row>
    <row r="16" spans="2:14" ht="49.5" customHeight="1" thickBot="1">
      <c r="B16" s="76"/>
      <c r="C16" s="435" t="s">
        <v>236</v>
      </c>
      <c r="D16" s="435"/>
      <c r="E16" s="106" t="s">
        <v>25</v>
      </c>
      <c r="F16" s="271" t="s">
        <v>137</v>
      </c>
      <c r="G16" s="150" t="s">
        <v>26</v>
      </c>
      <c r="H16" s="185"/>
      <c r="I16" s="75"/>
      <c r="K16" s="20"/>
      <c r="L16" s="181"/>
      <c r="M16" s="181"/>
      <c r="N16" s="20"/>
    </row>
    <row r="17" spans="2:14" ht="113.25" customHeight="1">
      <c r="B17" s="76"/>
      <c r="C17" s="51"/>
      <c r="D17" s="51"/>
      <c r="E17" s="422" t="s">
        <v>138</v>
      </c>
      <c r="F17" s="186" t="s">
        <v>139</v>
      </c>
      <c r="G17" s="187">
        <v>10598.72</v>
      </c>
      <c r="H17" s="185"/>
      <c r="I17" s="75"/>
      <c r="K17" s="20"/>
      <c r="L17" s="21"/>
      <c r="M17" s="21"/>
      <c r="N17" s="20"/>
    </row>
    <row r="18" spans="2:14" ht="72">
      <c r="B18" s="76"/>
      <c r="C18" s="51"/>
      <c r="D18" s="51"/>
      <c r="E18" s="422"/>
      <c r="F18" s="188" t="s">
        <v>223</v>
      </c>
      <c r="G18" s="189">
        <v>4125.24</v>
      </c>
      <c r="H18" s="185"/>
      <c r="I18" s="75"/>
      <c r="K18" s="20"/>
      <c r="L18" s="277"/>
      <c r="M18" s="21"/>
      <c r="N18" s="20"/>
    </row>
    <row r="19" spans="2:14" ht="72">
      <c r="B19" s="76"/>
      <c r="C19" s="51"/>
      <c r="D19" s="51"/>
      <c r="E19" s="422"/>
      <c r="F19" s="188" t="s">
        <v>140</v>
      </c>
      <c r="G19" s="189">
        <v>52644.31</v>
      </c>
      <c r="H19" s="185"/>
      <c r="I19" s="75"/>
      <c r="K19" s="20"/>
      <c r="L19" s="277"/>
      <c r="M19" s="21"/>
      <c r="N19" s="20"/>
    </row>
    <row r="20" spans="2:14" ht="144.75" thickBot="1">
      <c r="B20" s="76"/>
      <c r="C20" s="51"/>
      <c r="D20" s="51"/>
      <c r="E20" s="422"/>
      <c r="F20" s="190" t="s">
        <v>224</v>
      </c>
      <c r="G20" s="191">
        <v>0</v>
      </c>
      <c r="H20" s="185"/>
      <c r="I20" s="75"/>
      <c r="K20" s="20"/>
      <c r="L20" s="21"/>
      <c r="M20" s="21"/>
      <c r="N20" s="20"/>
    </row>
    <row r="21" spans="2:14" ht="18" customHeight="1" thickBot="1">
      <c r="B21" s="76"/>
      <c r="C21" s="51"/>
      <c r="D21" s="51"/>
      <c r="E21" s="423" t="s">
        <v>141</v>
      </c>
      <c r="F21" s="424"/>
      <c r="G21" s="192">
        <f>SUM(G17:G20)</f>
        <v>67368.26999999999</v>
      </c>
      <c r="H21" s="185"/>
      <c r="I21" s="75"/>
      <c r="K21" s="20">
        <v>65240</v>
      </c>
      <c r="M21" s="21"/>
      <c r="N21" s="20"/>
    </row>
    <row r="22" spans="2:14" ht="81.75" customHeight="1">
      <c r="B22" s="76"/>
      <c r="C22" s="51"/>
      <c r="D22" s="51"/>
      <c r="E22" s="429" t="s">
        <v>142</v>
      </c>
      <c r="F22" s="193" t="s">
        <v>143</v>
      </c>
      <c r="G22" s="187">
        <v>154221.59000000003</v>
      </c>
      <c r="H22" s="185"/>
      <c r="I22" s="75"/>
      <c r="K22" s="20"/>
      <c r="L22" s="21"/>
      <c r="M22" s="21"/>
      <c r="N22" s="20"/>
    </row>
    <row r="23" spans="2:14" ht="81.75" customHeight="1">
      <c r="B23" s="76"/>
      <c r="C23" s="51"/>
      <c r="D23" s="51"/>
      <c r="E23" s="430"/>
      <c r="F23" s="194" t="s">
        <v>225</v>
      </c>
      <c r="G23" s="189">
        <v>0</v>
      </c>
      <c r="H23" s="185"/>
      <c r="I23" s="75"/>
      <c r="K23" s="20"/>
      <c r="L23" s="21"/>
      <c r="M23" s="21"/>
      <c r="N23" s="20"/>
    </row>
    <row r="24" spans="2:14" ht="114.75">
      <c r="B24" s="76"/>
      <c r="C24" s="51"/>
      <c r="D24" s="51"/>
      <c r="E24" s="430"/>
      <c r="F24" s="194" t="s">
        <v>226</v>
      </c>
      <c r="G24" s="189">
        <v>175680.94999999995</v>
      </c>
      <c r="H24" s="185"/>
      <c r="I24" s="75"/>
      <c r="K24" s="20"/>
      <c r="L24" s="21"/>
      <c r="M24" s="21"/>
      <c r="N24" s="20"/>
    </row>
    <row r="25" spans="2:14" ht="110.25" customHeight="1" thickBot="1">
      <c r="B25" s="76"/>
      <c r="C25" s="51"/>
      <c r="D25" s="51"/>
      <c r="E25" s="431"/>
      <c r="F25" s="195" t="s">
        <v>227</v>
      </c>
      <c r="G25" s="191">
        <v>71450.14</v>
      </c>
      <c r="H25" s="185"/>
      <c r="I25" s="75"/>
      <c r="K25" s="20"/>
      <c r="L25" s="21"/>
      <c r="M25" s="21"/>
      <c r="N25" s="20"/>
    </row>
    <row r="26" spans="2:14" ht="18" customHeight="1" thickBot="1">
      <c r="B26" s="76"/>
      <c r="C26" s="51"/>
      <c r="D26" s="51"/>
      <c r="E26" s="423" t="s">
        <v>144</v>
      </c>
      <c r="F26" s="424"/>
      <c r="G26" s="192">
        <f>SUM(G22:G25)</f>
        <v>401352.68</v>
      </c>
      <c r="H26" s="185"/>
      <c r="I26" s="75"/>
      <c r="K26" s="20"/>
      <c r="L26" s="21"/>
      <c r="M26" s="21"/>
      <c r="N26" s="20"/>
    </row>
    <row r="27" spans="2:14" ht="68.25" customHeight="1">
      <c r="B27" s="76"/>
      <c r="C27" s="51"/>
      <c r="D27" s="51"/>
      <c r="E27" s="422" t="s">
        <v>121</v>
      </c>
      <c r="F27" s="193" t="s">
        <v>145</v>
      </c>
      <c r="G27" s="187">
        <v>54441.48</v>
      </c>
      <c r="H27" s="185"/>
      <c r="I27" s="75"/>
      <c r="K27" s="20"/>
      <c r="L27" s="21"/>
      <c r="M27" s="21"/>
      <c r="N27" s="20"/>
    </row>
    <row r="28" spans="2:14" ht="65.25" customHeight="1">
      <c r="B28" s="76"/>
      <c r="C28" s="51"/>
      <c r="D28" s="51"/>
      <c r="E28" s="422"/>
      <c r="F28" s="194" t="s">
        <v>146</v>
      </c>
      <c r="G28" s="189">
        <v>91608.5</v>
      </c>
      <c r="H28" s="185"/>
      <c r="I28" s="75"/>
      <c r="K28" s="20"/>
      <c r="L28" s="21"/>
      <c r="M28" s="21"/>
      <c r="N28" s="20"/>
    </row>
    <row r="29" spans="2:14" ht="54" customHeight="1" thickBot="1">
      <c r="B29" s="76"/>
      <c r="C29" s="51"/>
      <c r="D29" s="51"/>
      <c r="E29" s="422"/>
      <c r="F29" s="196" t="s">
        <v>147</v>
      </c>
      <c r="G29" s="191">
        <v>21053.23</v>
      </c>
      <c r="H29" s="185"/>
      <c r="I29" s="75"/>
      <c r="K29" s="20"/>
      <c r="L29" s="21"/>
      <c r="M29" s="21"/>
      <c r="N29" s="20"/>
    </row>
    <row r="30" spans="2:14" ht="18" customHeight="1" thickBot="1">
      <c r="B30" s="76"/>
      <c r="C30" s="51"/>
      <c r="D30" s="51"/>
      <c r="E30" s="423" t="s">
        <v>148</v>
      </c>
      <c r="F30" s="424"/>
      <c r="G30" s="192">
        <f>SUM(G27:G29)</f>
        <v>167103.21000000002</v>
      </c>
      <c r="H30" s="185"/>
      <c r="I30" s="75"/>
      <c r="K30" s="20"/>
      <c r="L30" s="21"/>
      <c r="M30" s="21"/>
      <c r="N30" s="20"/>
    </row>
    <row r="31" spans="2:14" ht="15.75" thickBot="1">
      <c r="B31" s="76"/>
      <c r="C31" s="51"/>
      <c r="D31" s="51"/>
      <c r="E31" s="197"/>
      <c r="F31" s="198"/>
      <c r="G31" s="199"/>
      <c r="H31" s="185"/>
      <c r="I31" s="75"/>
      <c r="K31" s="20"/>
      <c r="L31" s="21"/>
      <c r="M31" s="21"/>
      <c r="N31" s="20"/>
    </row>
    <row r="32" spans="2:14" ht="18" customHeight="1" thickBot="1">
      <c r="B32" s="76"/>
      <c r="C32" s="51"/>
      <c r="D32" s="51"/>
      <c r="E32" s="425" t="s">
        <v>149</v>
      </c>
      <c r="F32" s="426"/>
      <c r="G32" s="200">
        <v>79523.65</v>
      </c>
      <c r="H32" s="185"/>
      <c r="I32" s="75"/>
      <c r="K32" s="20"/>
      <c r="L32" s="21"/>
      <c r="M32" s="21"/>
      <c r="N32" s="20"/>
    </row>
    <row r="33" spans="2:14" ht="15.75" thickBot="1">
      <c r="B33" s="76"/>
      <c r="C33" s="51"/>
      <c r="D33" s="51"/>
      <c r="E33" s="197"/>
      <c r="F33" s="198"/>
      <c r="G33" s="201"/>
      <c r="H33" s="185"/>
      <c r="I33" s="75"/>
      <c r="K33" s="20"/>
      <c r="L33" s="21"/>
      <c r="M33" s="21"/>
      <c r="N33" s="20"/>
    </row>
    <row r="34" spans="2:14" ht="18" customHeight="1" thickBot="1">
      <c r="B34" s="76"/>
      <c r="C34" s="51"/>
      <c r="D34" s="51"/>
      <c r="E34" s="427" t="s">
        <v>105</v>
      </c>
      <c r="F34" s="428"/>
      <c r="G34" s="276">
        <f>G32+G30+G26+G21</f>
        <v>715347.81</v>
      </c>
      <c r="H34" s="185"/>
      <c r="I34" s="75"/>
      <c r="K34" s="20"/>
      <c r="L34"/>
      <c r="M34" s="282"/>
      <c r="N34" s="20"/>
    </row>
    <row r="35" spans="2:14" ht="15">
      <c r="B35" s="76"/>
      <c r="C35" s="51"/>
      <c r="D35" s="51"/>
      <c r="E35" s="77"/>
      <c r="F35" s="77"/>
      <c r="G35" s="77"/>
      <c r="H35" s="185"/>
      <c r="I35" s="75"/>
      <c r="K35" s="20"/>
      <c r="L35" s="20"/>
      <c r="M35" s="20"/>
      <c r="N35" s="20"/>
    </row>
    <row r="36" spans="2:14" ht="33.75" customHeight="1" thickBot="1">
      <c r="B36" s="76"/>
      <c r="C36" s="435" t="s">
        <v>150</v>
      </c>
      <c r="D36" s="435"/>
      <c r="E36" s="77"/>
      <c r="F36" s="77"/>
      <c r="G36" s="77"/>
      <c r="H36" s="185"/>
      <c r="I36" s="75"/>
      <c r="K36" s="20"/>
      <c r="L36" s="20"/>
      <c r="M36" s="20"/>
      <c r="N36" s="20"/>
    </row>
    <row r="37" spans="2:9" ht="49.5" customHeight="1" thickBot="1">
      <c r="B37" s="76"/>
      <c r="C37" s="435" t="s">
        <v>235</v>
      </c>
      <c r="D37" s="435"/>
      <c r="E37" s="244" t="s">
        <v>25</v>
      </c>
      <c r="F37" s="271" t="s">
        <v>137</v>
      </c>
      <c r="G37" s="150" t="s">
        <v>27</v>
      </c>
      <c r="H37" s="202" t="s">
        <v>63</v>
      </c>
      <c r="I37" s="75"/>
    </row>
    <row r="38" spans="2:9" ht="102">
      <c r="B38" s="76"/>
      <c r="C38" s="51"/>
      <c r="D38" s="51"/>
      <c r="E38" s="422" t="s">
        <v>138</v>
      </c>
      <c r="F38" s="203" t="s">
        <v>139</v>
      </c>
      <c r="G38" s="204">
        <v>6229.34</v>
      </c>
      <c r="H38" s="395"/>
      <c r="I38" s="75"/>
    </row>
    <row r="39" spans="2:9" ht="89.25">
      <c r="B39" s="76"/>
      <c r="C39" s="51"/>
      <c r="D39" s="51"/>
      <c r="E39" s="422"/>
      <c r="F39" s="194" t="s">
        <v>223</v>
      </c>
      <c r="G39" s="205">
        <v>26458.84</v>
      </c>
      <c r="H39" s="396"/>
      <c r="I39" s="75"/>
    </row>
    <row r="40" spans="2:9" ht="89.25">
      <c r="B40" s="76"/>
      <c r="C40" s="51"/>
      <c r="D40" s="51"/>
      <c r="E40" s="422"/>
      <c r="F40" s="194" t="s">
        <v>140</v>
      </c>
      <c r="G40" s="205">
        <v>153410.54</v>
      </c>
      <c r="H40" s="396"/>
      <c r="I40" s="75"/>
    </row>
    <row r="41" spans="2:9" ht="166.5" thickBot="1">
      <c r="B41" s="76"/>
      <c r="C41" s="51"/>
      <c r="D41" s="51"/>
      <c r="E41" s="422"/>
      <c r="F41" s="207" t="s">
        <v>224</v>
      </c>
      <c r="G41" s="205">
        <v>2347.35</v>
      </c>
      <c r="H41" s="396"/>
      <c r="I41" s="75"/>
    </row>
    <row r="42" spans="2:9" ht="15.75" thickBot="1">
      <c r="B42" s="76"/>
      <c r="C42" s="51"/>
      <c r="D42" s="51"/>
      <c r="E42" s="423" t="s">
        <v>141</v>
      </c>
      <c r="F42" s="424"/>
      <c r="G42" s="192">
        <f>SUM(G38:G41)</f>
        <v>188446.07</v>
      </c>
      <c r="H42" s="208">
        <v>42552</v>
      </c>
      <c r="I42" s="75"/>
    </row>
    <row r="43" spans="2:9" ht="76.5">
      <c r="B43" s="76"/>
      <c r="C43" s="51"/>
      <c r="D43" s="51"/>
      <c r="E43" s="429" t="s">
        <v>142</v>
      </c>
      <c r="F43" s="193" t="s">
        <v>143</v>
      </c>
      <c r="G43" s="205">
        <v>600059.88</v>
      </c>
      <c r="H43" s="206"/>
      <c r="I43" s="75"/>
    </row>
    <row r="44" spans="2:9" ht="25.5">
      <c r="B44" s="76"/>
      <c r="C44" s="51"/>
      <c r="D44" s="51"/>
      <c r="E44" s="429"/>
      <c r="F44" s="193" t="s">
        <v>228</v>
      </c>
      <c r="G44" s="205">
        <v>10831.7</v>
      </c>
      <c r="H44" s="206"/>
      <c r="I44" s="75"/>
    </row>
    <row r="45" spans="2:9" ht="114.75">
      <c r="B45" s="76"/>
      <c r="C45" s="51"/>
      <c r="D45" s="51"/>
      <c r="E45" s="430"/>
      <c r="F45" s="194" t="s">
        <v>226</v>
      </c>
      <c r="G45" s="205">
        <v>366352.69</v>
      </c>
      <c r="H45" s="206"/>
      <c r="I45" s="75"/>
    </row>
    <row r="46" spans="2:9" ht="115.5" thickBot="1">
      <c r="B46" s="76"/>
      <c r="C46" s="51"/>
      <c r="D46" s="51"/>
      <c r="E46" s="431"/>
      <c r="F46" s="195" t="s">
        <v>227</v>
      </c>
      <c r="G46" s="205">
        <v>80224.86</v>
      </c>
      <c r="H46" s="206"/>
      <c r="I46" s="75"/>
    </row>
    <row r="47" spans="2:9" ht="15.75" thickBot="1">
      <c r="B47" s="76"/>
      <c r="C47" s="51"/>
      <c r="D47" s="51"/>
      <c r="E47" s="423" t="s">
        <v>144</v>
      </c>
      <c r="F47" s="424"/>
      <c r="G47" s="192">
        <f>SUM(G43:G46)</f>
        <v>1057469.1300000001</v>
      </c>
      <c r="H47" s="208">
        <v>42552</v>
      </c>
      <c r="I47" s="75"/>
    </row>
    <row r="48" spans="2:9" ht="63.75">
      <c r="B48" s="76"/>
      <c r="C48" s="51"/>
      <c r="D48" s="51"/>
      <c r="E48" s="422" t="s">
        <v>121</v>
      </c>
      <c r="F48" s="193" t="s">
        <v>145</v>
      </c>
      <c r="G48" s="205">
        <v>87470.47</v>
      </c>
      <c r="H48" s="206"/>
      <c r="I48" s="75"/>
    </row>
    <row r="49" spans="2:9" ht="76.5">
      <c r="B49" s="76"/>
      <c r="C49" s="51"/>
      <c r="D49" s="51"/>
      <c r="E49" s="422"/>
      <c r="F49" s="194" t="s">
        <v>146</v>
      </c>
      <c r="G49" s="205">
        <v>151295</v>
      </c>
      <c r="H49" s="206"/>
      <c r="I49" s="75"/>
    </row>
    <row r="50" spans="2:9" ht="51.75" thickBot="1">
      <c r="B50" s="76"/>
      <c r="C50" s="51"/>
      <c r="D50" s="51"/>
      <c r="E50" s="422"/>
      <c r="F50" s="196" t="s">
        <v>147</v>
      </c>
      <c r="G50" s="205">
        <v>29332</v>
      </c>
      <c r="H50" s="206"/>
      <c r="I50" s="75"/>
    </row>
    <row r="51" spans="2:9" ht="15.75" thickBot="1">
      <c r="B51" s="76"/>
      <c r="C51" s="51"/>
      <c r="D51" s="51"/>
      <c r="E51" s="423" t="s">
        <v>148</v>
      </c>
      <c r="F51" s="424"/>
      <c r="G51" s="192">
        <f>SUM(G48:G50)</f>
        <v>268097.47</v>
      </c>
      <c r="H51" s="208">
        <v>42552</v>
      </c>
      <c r="I51" s="75"/>
    </row>
    <row r="52" spans="2:9" ht="15.75" thickBot="1">
      <c r="B52" s="76"/>
      <c r="C52" s="51"/>
      <c r="D52" s="51"/>
      <c r="E52" s="197"/>
      <c r="F52" s="198"/>
      <c r="G52" s="209"/>
      <c r="H52" s="206"/>
      <c r="I52" s="75"/>
    </row>
    <row r="53" spans="2:12" ht="15.75" thickBot="1">
      <c r="B53" s="76"/>
      <c r="C53" s="51"/>
      <c r="D53" s="51"/>
      <c r="E53" s="425" t="s">
        <v>149</v>
      </c>
      <c r="F53" s="426"/>
      <c r="G53" s="192">
        <v>105654.33</v>
      </c>
      <c r="H53" s="210">
        <v>42552</v>
      </c>
      <c r="I53" s="75"/>
      <c r="L53" s="275"/>
    </row>
    <row r="54" spans="2:12" ht="15.75" thickBot="1">
      <c r="B54" s="76"/>
      <c r="C54" s="51"/>
      <c r="D54" s="51"/>
      <c r="E54" s="427" t="s">
        <v>105</v>
      </c>
      <c r="F54" s="428"/>
      <c r="G54" s="211">
        <f>G53+G51+G47+G42</f>
        <v>1619667.0000000002</v>
      </c>
      <c r="H54" s="212"/>
      <c r="I54" s="75"/>
      <c r="L54" s="275"/>
    </row>
    <row r="55" spans="2:12" ht="15">
      <c r="B55" s="76"/>
      <c r="C55" s="51"/>
      <c r="D55" s="51"/>
      <c r="E55" s="77"/>
      <c r="F55" s="77"/>
      <c r="G55" s="77"/>
      <c r="H55" s="185"/>
      <c r="I55" s="75"/>
      <c r="L55" s="275"/>
    </row>
    <row r="56" spans="2:9" ht="34.5" customHeight="1" thickBot="1">
      <c r="B56" s="76"/>
      <c r="C56" s="435" t="s">
        <v>151</v>
      </c>
      <c r="D56" s="435"/>
      <c r="E56" s="435"/>
      <c r="F56" s="435"/>
      <c r="G56" s="435"/>
      <c r="H56" s="185"/>
      <c r="I56" s="75"/>
    </row>
    <row r="57" spans="2:9" ht="63.75" customHeight="1" thickBot="1">
      <c r="B57" s="76"/>
      <c r="C57" s="435" t="s">
        <v>21</v>
      </c>
      <c r="D57" s="435"/>
      <c r="E57" s="461"/>
      <c r="F57" s="462"/>
      <c r="G57" s="463"/>
      <c r="H57" s="185"/>
      <c r="I57" s="75"/>
    </row>
    <row r="58" spans="2:9" ht="15.75" thickBot="1">
      <c r="B58" s="76"/>
      <c r="C58" s="460"/>
      <c r="D58" s="460"/>
      <c r="E58" s="460"/>
      <c r="F58" s="460"/>
      <c r="G58" s="460"/>
      <c r="H58" s="185"/>
      <c r="I58" s="75"/>
    </row>
    <row r="59" spans="2:9" ht="59.25" customHeight="1" thickBot="1">
      <c r="B59" s="76"/>
      <c r="C59" s="435" t="s">
        <v>22</v>
      </c>
      <c r="D59" s="435"/>
      <c r="E59" s="439"/>
      <c r="F59" s="440"/>
      <c r="G59" s="441"/>
      <c r="H59" s="185"/>
      <c r="I59" s="75"/>
    </row>
    <row r="60" spans="2:9" ht="99.75" customHeight="1" thickBot="1">
      <c r="B60" s="76"/>
      <c r="C60" s="435" t="s">
        <v>23</v>
      </c>
      <c r="D60" s="435"/>
      <c r="E60" s="436"/>
      <c r="F60" s="437"/>
      <c r="G60" s="438"/>
      <c r="H60" s="185"/>
      <c r="I60" s="75"/>
    </row>
    <row r="61" spans="2:9" ht="15">
      <c r="B61" s="76"/>
      <c r="C61" s="51"/>
      <c r="D61" s="51"/>
      <c r="E61" s="77"/>
      <c r="F61" s="77"/>
      <c r="G61" s="77"/>
      <c r="H61" s="185"/>
      <c r="I61" s="75"/>
    </row>
    <row r="62" spans="2:9" ht="15.75" thickBot="1">
      <c r="B62" s="78"/>
      <c r="C62" s="432"/>
      <c r="D62" s="432"/>
      <c r="E62" s="79"/>
      <c r="F62" s="79"/>
      <c r="G62" s="57"/>
      <c r="H62" s="213"/>
      <c r="I62" s="80"/>
    </row>
    <row r="63" spans="2:8" s="22" customFormat="1" ht="64.5" customHeight="1">
      <c r="B63" s="174"/>
      <c r="C63" s="433"/>
      <c r="D63" s="433"/>
      <c r="E63" s="434"/>
      <c r="F63" s="434"/>
      <c r="G63" s="434"/>
      <c r="H63" s="214"/>
    </row>
    <row r="64" spans="2:8" ht="59.25" customHeight="1">
      <c r="B64" s="174"/>
      <c r="C64" s="175"/>
      <c r="D64" s="175"/>
      <c r="E64" s="21"/>
      <c r="F64" s="21"/>
      <c r="G64" s="21"/>
      <c r="H64" s="214"/>
    </row>
    <row r="65" spans="2:8" ht="49.5" customHeight="1">
      <c r="B65" s="174"/>
      <c r="C65" s="442"/>
      <c r="D65" s="442"/>
      <c r="E65" s="444"/>
      <c r="F65" s="444"/>
      <c r="G65" s="444"/>
      <c r="H65" s="214"/>
    </row>
    <row r="66" spans="2:8" ht="99.75" customHeight="1">
      <c r="B66" s="174"/>
      <c r="C66" s="442"/>
      <c r="D66" s="442"/>
      <c r="E66" s="443"/>
      <c r="F66" s="443"/>
      <c r="G66" s="443"/>
      <c r="H66" s="214"/>
    </row>
    <row r="67" spans="2:8" ht="15">
      <c r="B67" s="174"/>
      <c r="C67" s="174"/>
      <c r="D67" s="174"/>
      <c r="E67" s="12"/>
      <c r="F67" s="12"/>
      <c r="G67" s="12"/>
      <c r="H67" s="214"/>
    </row>
    <row r="68" spans="2:8" ht="15">
      <c r="B68" s="174"/>
      <c r="C68" s="433"/>
      <c r="D68" s="433"/>
      <c r="E68" s="12"/>
      <c r="F68" s="12"/>
      <c r="G68" s="12"/>
      <c r="H68" s="214"/>
    </row>
    <row r="69" spans="2:8" ht="49.5" customHeight="1">
      <c r="B69" s="174"/>
      <c r="C69" s="433"/>
      <c r="D69" s="433"/>
      <c r="E69" s="443"/>
      <c r="F69" s="443"/>
      <c r="G69" s="443"/>
      <c r="H69" s="214"/>
    </row>
    <row r="70" spans="2:8" ht="99.75" customHeight="1">
      <c r="B70" s="174"/>
      <c r="C70" s="442"/>
      <c r="D70" s="442"/>
      <c r="E70" s="443"/>
      <c r="F70" s="443"/>
      <c r="G70" s="443"/>
      <c r="H70" s="214"/>
    </row>
    <row r="71" spans="2:8" ht="15">
      <c r="B71" s="174"/>
      <c r="C71" s="23"/>
      <c r="D71" s="174"/>
      <c r="E71" s="24"/>
      <c r="F71" s="24"/>
      <c r="G71" s="12"/>
      <c r="H71" s="214"/>
    </row>
    <row r="72" spans="2:8" ht="15">
      <c r="B72" s="174"/>
      <c r="C72" s="23"/>
      <c r="D72" s="23"/>
      <c r="E72" s="24"/>
      <c r="F72" s="24"/>
      <c r="G72" s="24"/>
      <c r="H72" s="215"/>
    </row>
    <row r="73" spans="5:7" ht="15">
      <c r="E73" s="25"/>
      <c r="F73" s="25"/>
      <c r="G73" s="25"/>
    </row>
    <row r="74" spans="5:7" ht="15">
      <c r="E74" s="25"/>
      <c r="F74" s="25"/>
      <c r="G74" s="25"/>
    </row>
  </sheetData>
  <sheetProtection/>
  <mergeCells count="52">
    <mergeCell ref="C56:G56"/>
    <mergeCell ref="C3:H3"/>
    <mergeCell ref="C58:G58"/>
    <mergeCell ref="C9:D9"/>
    <mergeCell ref="C10:D10"/>
    <mergeCell ref="C36:D36"/>
    <mergeCell ref="C37:D37"/>
    <mergeCell ref="C57:D57"/>
    <mergeCell ref="E57:G57"/>
    <mergeCell ref="C5:G5"/>
    <mergeCell ref="B4:G4"/>
    <mergeCell ref="C16:D16"/>
    <mergeCell ref="C7:D7"/>
    <mergeCell ref="E9:G9"/>
    <mergeCell ref="E10:G10"/>
    <mergeCell ref="C8:G8"/>
    <mergeCell ref="C15:D15"/>
    <mergeCell ref="C12:D12"/>
    <mergeCell ref="E12:F12"/>
    <mergeCell ref="C13:F13"/>
    <mergeCell ref="C70:D70"/>
    <mergeCell ref="E69:G69"/>
    <mergeCell ref="E70:G70"/>
    <mergeCell ref="E66:G66"/>
    <mergeCell ref="E65:G65"/>
    <mergeCell ref="C65:D65"/>
    <mergeCell ref="C66:D66"/>
    <mergeCell ref="C69:D69"/>
    <mergeCell ref="C68:D68"/>
    <mergeCell ref="C62:D62"/>
    <mergeCell ref="C63:D63"/>
    <mergeCell ref="E63:G63"/>
    <mergeCell ref="C60:D60"/>
    <mergeCell ref="C59:D59"/>
    <mergeCell ref="E60:G60"/>
    <mergeCell ref="E59:G59"/>
    <mergeCell ref="E17:E20"/>
    <mergeCell ref="E21:F21"/>
    <mergeCell ref="E22:E25"/>
    <mergeCell ref="E26:F26"/>
    <mergeCell ref="E30:F30"/>
    <mergeCell ref="E27:E29"/>
    <mergeCell ref="E48:E50"/>
    <mergeCell ref="E51:F51"/>
    <mergeCell ref="E53:F53"/>
    <mergeCell ref="E54:F54"/>
    <mergeCell ref="E32:F32"/>
    <mergeCell ref="E34:F34"/>
    <mergeCell ref="E38:E41"/>
    <mergeCell ref="E42:F42"/>
    <mergeCell ref="E43:E46"/>
    <mergeCell ref="E47:F47"/>
  </mergeCells>
  <dataValidations count="2">
    <dataValidation type="list" allowBlank="1" showInputMessage="1" showErrorMessage="1" sqref="E69:F69">
      <formula1>'FinancialData (2)'!#REF!</formula1>
    </dataValidation>
    <dataValidation type="whole" allowBlank="1" showInputMessage="1" showErrorMessage="1" sqref="E65:F65 E59:F59 E9:F9">
      <formula1>-999999999</formula1>
      <formula2>999999999</formula2>
    </dataValidation>
  </dataValidations>
  <printOptions/>
  <pageMargins left="0.2362204724409449" right="0.2362204724409449" top="0.1968503937007874" bottom="0.1968503937007874" header="0.15748031496062992" footer="0.15748031496062992"/>
  <pageSetup horizontalDpi="600" verticalDpi="600" orientation="portrait" scale="85" r:id="rId1"/>
</worksheet>
</file>

<file path=xl/worksheets/sheet3.xml><?xml version="1.0" encoding="utf-8"?>
<worksheet xmlns="http://schemas.openxmlformats.org/spreadsheetml/2006/main" xmlns:r="http://schemas.openxmlformats.org/officeDocument/2006/relationships">
  <dimension ref="B2:I68"/>
  <sheetViews>
    <sheetView zoomScalePageLayoutView="0" workbookViewId="0" topLeftCell="A4">
      <selection activeCell="D11" sqref="D11:D20"/>
    </sheetView>
  </sheetViews>
  <sheetFormatPr defaultColWidth="9.140625" defaultRowHeight="15"/>
  <cols>
    <col min="1" max="1" width="1.28515625" style="0" customWidth="1"/>
    <col min="2" max="2" width="1.8515625" style="0" customWidth="1"/>
    <col min="3" max="3" width="24.00390625" style="0" customWidth="1"/>
    <col min="4" max="4" width="23.421875" style="0" customWidth="1"/>
    <col min="5" max="5" width="17.8515625" style="0" customWidth="1"/>
    <col min="6" max="6" width="19.7109375" style="0" customWidth="1"/>
    <col min="7" max="7" width="27.7109375" style="0" customWidth="1"/>
    <col min="8" max="8" width="15.7109375" style="0" customWidth="1"/>
    <col min="9" max="9" width="1.57421875" style="0" customWidth="1"/>
  </cols>
  <sheetData>
    <row r="1" ht="8.25" customHeight="1" thickBot="1"/>
    <row r="2" spans="2:9" ht="15.75" thickBot="1">
      <c r="B2" s="94"/>
      <c r="C2" s="95"/>
      <c r="D2" s="95"/>
      <c r="E2" s="95"/>
      <c r="F2" s="95"/>
      <c r="G2" s="95"/>
      <c r="H2" s="95"/>
      <c r="I2" s="96"/>
    </row>
    <row r="3" spans="2:9" ht="21" thickBot="1">
      <c r="B3" s="97"/>
      <c r="C3" s="466" t="s">
        <v>28</v>
      </c>
      <c r="D3" s="467"/>
      <c r="E3" s="467"/>
      <c r="F3" s="467"/>
      <c r="G3" s="467"/>
      <c r="H3" s="468"/>
      <c r="I3" s="59"/>
    </row>
    <row r="4" spans="2:9" ht="15">
      <c r="B4" s="469"/>
      <c r="C4" s="470"/>
      <c r="D4" s="470"/>
      <c r="E4" s="470"/>
      <c r="F4" s="470"/>
      <c r="G4" s="470"/>
      <c r="H4" s="470"/>
      <c r="I4" s="59"/>
    </row>
    <row r="5" spans="2:9" ht="16.5" thickBot="1">
      <c r="B5" s="60"/>
      <c r="C5" s="471" t="s">
        <v>152</v>
      </c>
      <c r="D5" s="471"/>
      <c r="E5" s="471"/>
      <c r="F5" s="471"/>
      <c r="G5" s="471"/>
      <c r="H5" s="471"/>
      <c r="I5" s="59"/>
    </row>
    <row r="6" spans="2:9" ht="15.75" thickBot="1">
      <c r="B6" s="60"/>
      <c r="C6" s="472" t="s">
        <v>153</v>
      </c>
      <c r="D6" s="472"/>
      <c r="E6" s="472"/>
      <c r="F6" s="473"/>
      <c r="G6" s="216">
        <v>11</v>
      </c>
      <c r="H6" s="61"/>
      <c r="I6" s="59"/>
    </row>
    <row r="7" spans="2:9" ht="15">
      <c r="B7" s="60"/>
      <c r="C7" s="61"/>
      <c r="D7" s="62"/>
      <c r="E7" s="61"/>
      <c r="F7" s="61"/>
      <c r="G7" s="61"/>
      <c r="H7" s="61"/>
      <c r="I7" s="59"/>
    </row>
    <row r="8" spans="2:9" ht="15">
      <c r="B8" s="60"/>
      <c r="C8" s="465" t="s">
        <v>42</v>
      </c>
      <c r="D8" s="465"/>
      <c r="E8" s="63"/>
      <c r="F8" s="63"/>
      <c r="G8" s="63"/>
      <c r="H8" s="63"/>
      <c r="I8" s="59"/>
    </row>
    <row r="9" spans="2:9" ht="15.75" thickBot="1">
      <c r="B9" s="60"/>
      <c r="C9" s="465" t="s">
        <v>43</v>
      </c>
      <c r="D9" s="465"/>
      <c r="E9" s="465"/>
      <c r="F9" s="465"/>
      <c r="G9" s="465"/>
      <c r="H9" s="465"/>
      <c r="I9" s="59"/>
    </row>
    <row r="10" spans="2:9" ht="42.75">
      <c r="B10" s="60"/>
      <c r="C10" s="29" t="s">
        <v>45</v>
      </c>
      <c r="D10" s="30" t="s">
        <v>44</v>
      </c>
      <c r="E10" s="217" t="s">
        <v>154</v>
      </c>
      <c r="F10" s="217" t="s">
        <v>229</v>
      </c>
      <c r="G10" s="217" t="s">
        <v>155</v>
      </c>
      <c r="H10" s="31" t="s">
        <v>156</v>
      </c>
      <c r="I10" s="59"/>
    </row>
    <row r="11" spans="2:9" ht="15">
      <c r="B11" s="60"/>
      <c r="C11" s="153" t="s">
        <v>129</v>
      </c>
      <c r="D11" s="726"/>
      <c r="E11" s="245">
        <v>12500</v>
      </c>
      <c r="F11" s="246">
        <v>41820</v>
      </c>
      <c r="G11" s="245">
        <f>E11</f>
        <v>12500</v>
      </c>
      <c r="H11" s="220">
        <f aca="true" t="shared" si="0" ref="H11:H17">E11-G11</f>
        <v>0</v>
      </c>
      <c r="I11" s="59"/>
    </row>
    <row r="12" spans="2:9" ht="15">
      <c r="B12" s="60"/>
      <c r="C12" s="153" t="s">
        <v>129</v>
      </c>
      <c r="D12" s="727"/>
      <c r="E12" s="245">
        <v>3250</v>
      </c>
      <c r="F12" s="246">
        <v>41820</v>
      </c>
      <c r="G12" s="245">
        <f>E12</f>
        <v>3250</v>
      </c>
      <c r="H12" s="220">
        <f t="shared" si="0"/>
        <v>0</v>
      </c>
      <c r="I12" s="59"/>
    </row>
    <row r="13" spans="2:9" ht="15">
      <c r="B13" s="60"/>
      <c r="C13" s="153" t="s">
        <v>129</v>
      </c>
      <c r="D13" s="728"/>
      <c r="E13" s="218">
        <v>21105</v>
      </c>
      <c r="F13" s="219" t="s">
        <v>230</v>
      </c>
      <c r="G13" s="218">
        <v>16235</v>
      </c>
      <c r="H13" s="220">
        <f t="shared" si="0"/>
        <v>4870</v>
      </c>
      <c r="I13" s="59"/>
    </row>
    <row r="14" spans="2:9" ht="15">
      <c r="B14" s="60"/>
      <c r="C14" s="153" t="s">
        <v>129</v>
      </c>
      <c r="D14" s="728"/>
      <c r="E14" s="218">
        <v>8906</v>
      </c>
      <c r="F14" s="219">
        <v>41990</v>
      </c>
      <c r="G14" s="218">
        <v>4453</v>
      </c>
      <c r="H14" s="220">
        <f t="shared" si="0"/>
        <v>4453</v>
      </c>
      <c r="I14" s="59"/>
    </row>
    <row r="15" spans="2:9" ht="15">
      <c r="B15" s="60"/>
      <c r="C15" s="153" t="s">
        <v>129</v>
      </c>
      <c r="D15" s="728"/>
      <c r="E15" s="218">
        <v>11147</v>
      </c>
      <c r="F15" s="219">
        <v>42019</v>
      </c>
      <c r="G15" s="218">
        <v>6812</v>
      </c>
      <c r="H15" s="220">
        <f t="shared" si="0"/>
        <v>4335</v>
      </c>
      <c r="I15" s="59"/>
    </row>
    <row r="16" spans="2:9" ht="15">
      <c r="B16" s="60"/>
      <c r="C16" s="153" t="s">
        <v>231</v>
      </c>
      <c r="D16" s="728"/>
      <c r="E16" s="218">
        <v>2820</v>
      </c>
      <c r="F16" s="219">
        <v>42110</v>
      </c>
      <c r="G16" s="218">
        <v>0</v>
      </c>
      <c r="H16" s="220">
        <f t="shared" si="0"/>
        <v>2820</v>
      </c>
      <c r="I16" s="59"/>
    </row>
    <row r="17" spans="2:9" ht="15">
      <c r="B17" s="60"/>
      <c r="C17" s="153" t="s">
        <v>129</v>
      </c>
      <c r="D17" s="728"/>
      <c r="E17" s="218">
        <v>4404</v>
      </c>
      <c r="F17" s="219">
        <v>42110</v>
      </c>
      <c r="G17" s="218">
        <v>1651</v>
      </c>
      <c r="H17" s="220">
        <f t="shared" si="0"/>
        <v>2753</v>
      </c>
      <c r="I17" s="59"/>
    </row>
    <row r="18" spans="2:9" ht="15">
      <c r="B18" s="60"/>
      <c r="C18" s="153" t="s">
        <v>129</v>
      </c>
      <c r="D18" s="726"/>
      <c r="E18" s="218">
        <v>9174</v>
      </c>
      <c r="F18" s="219">
        <v>42110</v>
      </c>
      <c r="G18" s="218">
        <v>2867</v>
      </c>
      <c r="H18" s="220">
        <f>E18-G18</f>
        <v>6307</v>
      </c>
      <c r="I18" s="59"/>
    </row>
    <row r="19" spans="2:9" ht="15">
      <c r="B19" s="60"/>
      <c r="C19" s="153" t="s">
        <v>129</v>
      </c>
      <c r="D19" s="728"/>
      <c r="E19" s="221">
        <v>9633</v>
      </c>
      <c r="F19" s="219">
        <v>42110</v>
      </c>
      <c r="G19" s="221">
        <v>4014</v>
      </c>
      <c r="H19" s="223">
        <f>E19-G19</f>
        <v>5619</v>
      </c>
      <c r="I19" s="59"/>
    </row>
    <row r="20" spans="2:9" ht="15">
      <c r="B20" s="60"/>
      <c r="C20" s="153" t="s">
        <v>129</v>
      </c>
      <c r="D20" s="728"/>
      <c r="E20" s="221">
        <v>3440</v>
      </c>
      <c r="F20" s="219">
        <v>42171</v>
      </c>
      <c r="G20" s="221">
        <v>0</v>
      </c>
      <c r="H20" s="223">
        <f>E20-G20</f>
        <v>3440</v>
      </c>
      <c r="I20" s="59"/>
    </row>
    <row r="21" spans="2:9" ht="15">
      <c r="B21" s="60"/>
      <c r="C21" s="153"/>
      <c r="D21" s="154"/>
      <c r="E21" s="221"/>
      <c r="F21" s="222"/>
      <c r="G21" s="221"/>
      <c r="H21" s="223"/>
      <c r="I21" s="59"/>
    </row>
    <row r="22" spans="2:9" ht="15.75" thickBot="1">
      <c r="B22" s="60"/>
      <c r="C22" s="32"/>
      <c r="D22" s="33"/>
      <c r="E22" s="224"/>
      <c r="F22" s="225"/>
      <c r="G22" s="224"/>
      <c r="H22" s="34"/>
      <c r="I22" s="59"/>
    </row>
    <row r="23" spans="2:9" ht="15">
      <c r="B23" s="60"/>
      <c r="C23" s="243"/>
      <c r="D23" s="243"/>
      <c r="E23" s="243"/>
      <c r="F23" s="243"/>
      <c r="G23" s="243"/>
      <c r="H23" s="243"/>
      <c r="I23" s="59"/>
    </row>
    <row r="24" spans="2:9" ht="15">
      <c r="B24" s="60"/>
      <c r="C24" s="465" t="s">
        <v>46</v>
      </c>
      <c r="D24" s="465"/>
      <c r="E24" s="62"/>
      <c r="F24" s="62"/>
      <c r="G24" s="62"/>
      <c r="H24" s="62"/>
      <c r="I24" s="59"/>
    </row>
    <row r="25" spans="2:9" ht="15.75" thickBot="1">
      <c r="B25" s="60"/>
      <c r="C25" s="474" t="s">
        <v>48</v>
      </c>
      <c r="D25" s="474"/>
      <c r="E25" s="474"/>
      <c r="F25" s="242"/>
      <c r="G25" s="242"/>
      <c r="H25" s="242"/>
      <c r="I25" s="59"/>
    </row>
    <row r="26" spans="2:9" ht="29.25" thickBot="1">
      <c r="B26" s="60"/>
      <c r="C26" s="226" t="s">
        <v>157</v>
      </c>
      <c r="D26" s="227" t="s">
        <v>47</v>
      </c>
      <c r="E26" s="227" t="s">
        <v>158</v>
      </c>
      <c r="F26" s="228" t="s">
        <v>159</v>
      </c>
      <c r="G26" s="228" t="s">
        <v>160</v>
      </c>
      <c r="H26" s="229"/>
      <c r="I26" s="230"/>
    </row>
    <row r="27" spans="2:9" ht="15" customHeight="1">
      <c r="B27" s="60"/>
      <c r="C27" s="481" t="s">
        <v>773</v>
      </c>
      <c r="D27" s="722"/>
      <c r="E27" s="247">
        <f>325450/21.3352</f>
        <v>15254.134013273839</v>
      </c>
      <c r="F27" s="248">
        <f>E27</f>
        <v>15254.134013273839</v>
      </c>
      <c r="G27" s="475" t="s">
        <v>232</v>
      </c>
      <c r="H27" s="62"/>
      <c r="I27" s="484"/>
    </row>
    <row r="28" spans="2:9" ht="15">
      <c r="B28" s="60"/>
      <c r="C28" s="482"/>
      <c r="D28" s="723"/>
      <c r="E28" s="249">
        <f>348105/21.3352</f>
        <v>16315.994225505268</v>
      </c>
      <c r="F28" s="249"/>
      <c r="G28" s="476"/>
      <c r="H28" s="62"/>
      <c r="I28" s="484"/>
    </row>
    <row r="29" spans="2:9" ht="15.75" thickBot="1">
      <c r="B29" s="60"/>
      <c r="C29" s="483"/>
      <c r="D29" s="724"/>
      <c r="E29" s="250">
        <f>344540/21.3352</f>
        <v>16148.899471296261</v>
      </c>
      <c r="F29" s="250"/>
      <c r="G29" s="477"/>
      <c r="H29" s="62"/>
      <c r="I29" s="484"/>
    </row>
    <row r="30" spans="2:9" ht="15" customHeight="1">
      <c r="B30" s="60"/>
      <c r="C30" s="481" t="s">
        <v>774</v>
      </c>
      <c r="D30" s="725"/>
      <c r="E30" s="251">
        <f>207200/21.4644</f>
        <v>9653.193194312442</v>
      </c>
      <c r="F30" s="252">
        <f>E30</f>
        <v>9653.193194312442</v>
      </c>
      <c r="G30" s="478" t="s">
        <v>232</v>
      </c>
      <c r="H30" s="62"/>
      <c r="I30" s="484"/>
    </row>
    <row r="31" spans="2:9" ht="15" customHeight="1">
      <c r="B31" s="60"/>
      <c r="C31" s="482"/>
      <c r="D31" s="723"/>
      <c r="E31" s="253">
        <f>272400/21.4644</f>
        <v>12690.78101414435</v>
      </c>
      <c r="F31" s="254"/>
      <c r="G31" s="479"/>
      <c r="H31" s="62"/>
      <c r="I31" s="484"/>
    </row>
    <row r="32" spans="2:9" ht="15.75" thickBot="1">
      <c r="B32" s="60"/>
      <c r="C32" s="483"/>
      <c r="D32" s="724"/>
      <c r="E32" s="224">
        <f>228400/21.4644</f>
        <v>10640.87512346024</v>
      </c>
      <c r="F32" s="255"/>
      <c r="G32" s="480"/>
      <c r="H32" s="62"/>
      <c r="I32" s="484"/>
    </row>
    <row r="33" spans="2:9" ht="30.75" customHeight="1">
      <c r="B33" s="60"/>
      <c r="C33" s="481" t="s">
        <v>775</v>
      </c>
      <c r="D33" s="722"/>
      <c r="E33" s="251">
        <f>456262/21.5593</f>
        <v>21163.117540922016</v>
      </c>
      <c r="F33" s="256">
        <f>150454/21.5593</f>
        <v>6978.612478141684</v>
      </c>
      <c r="G33" s="475" t="s">
        <v>233</v>
      </c>
      <c r="H33" s="62"/>
      <c r="I33" s="484"/>
    </row>
    <row r="34" spans="2:9" ht="17.25" customHeight="1">
      <c r="B34" s="60"/>
      <c r="C34" s="482"/>
      <c r="D34" s="725"/>
      <c r="E34" s="253">
        <f>661500/21.5593</f>
        <v>30682.814377090166</v>
      </c>
      <c r="F34" s="257"/>
      <c r="G34" s="476"/>
      <c r="H34" s="62"/>
      <c r="I34" s="484"/>
    </row>
    <row r="35" spans="2:9" ht="18.75" customHeight="1">
      <c r="B35" s="60"/>
      <c r="C35" s="482"/>
      <c r="D35" s="725"/>
      <c r="E35" s="253">
        <f>586500/21.5593</f>
        <v>27204.03723683051</v>
      </c>
      <c r="F35" s="257"/>
      <c r="G35" s="476"/>
      <c r="H35" s="62"/>
      <c r="I35" s="484"/>
    </row>
    <row r="36" spans="2:9" ht="18.75" customHeight="1">
      <c r="B36" s="60"/>
      <c r="C36" s="482"/>
      <c r="D36" s="725"/>
      <c r="E36" s="253">
        <f>131179.78/21.5593</f>
        <v>6084.602932377211</v>
      </c>
      <c r="F36" s="257"/>
      <c r="G36" s="476"/>
      <c r="H36" s="62"/>
      <c r="I36" s="484"/>
    </row>
    <row r="37" spans="2:9" ht="15">
      <c r="B37" s="60"/>
      <c r="C37" s="482"/>
      <c r="D37" s="723"/>
      <c r="E37" s="258">
        <f>614000/21.5593</f>
        <v>28479.588854925714</v>
      </c>
      <c r="F37" s="257">
        <f>74000/21.5593</f>
        <v>3432.3934450561937</v>
      </c>
      <c r="G37" s="476"/>
      <c r="H37" s="62"/>
      <c r="I37" s="484"/>
    </row>
    <row r="38" spans="2:9" ht="15.75" thickBot="1">
      <c r="B38" s="60"/>
      <c r="C38" s="483"/>
      <c r="D38" s="724"/>
      <c r="E38" s="224">
        <f>586327.5/21.5593</f>
        <v>27196.03604940791</v>
      </c>
      <c r="F38" s="259">
        <f>226725/21.5593</f>
        <v>10516.34329500494</v>
      </c>
      <c r="G38" s="477"/>
      <c r="H38" s="62"/>
      <c r="I38" s="484"/>
    </row>
    <row r="39" spans="2:9" ht="15" customHeight="1">
      <c r="B39" s="60"/>
      <c r="C39" s="481" t="s">
        <v>776</v>
      </c>
      <c r="D39" s="725"/>
      <c r="E39" s="251">
        <f>327750/21.593</f>
        <v>15178.530079192331</v>
      </c>
      <c r="F39" s="252"/>
      <c r="G39" s="478" t="s">
        <v>232</v>
      </c>
      <c r="H39" s="62"/>
      <c r="I39" s="484"/>
    </row>
    <row r="40" spans="2:9" ht="15" customHeight="1">
      <c r="B40" s="60"/>
      <c r="C40" s="482"/>
      <c r="D40" s="723"/>
      <c r="E40" s="253">
        <f>451977.6/21.593</f>
        <v>20931.672301208724</v>
      </c>
      <c r="F40" s="254"/>
      <c r="G40" s="479"/>
      <c r="H40" s="62"/>
      <c r="I40" s="484"/>
    </row>
    <row r="41" spans="2:9" ht="15.75" thickBot="1">
      <c r="B41" s="60"/>
      <c r="C41" s="483"/>
      <c r="D41" s="724"/>
      <c r="E41" s="224">
        <f>224250/21.953</f>
        <v>10215.004782945383</v>
      </c>
      <c r="F41" s="255">
        <v>10215</v>
      </c>
      <c r="G41" s="480"/>
      <c r="H41" s="62"/>
      <c r="I41" s="484"/>
    </row>
    <row r="42" spans="2:9" ht="22.5" customHeight="1">
      <c r="B42" s="60"/>
      <c r="C42" s="481" t="s">
        <v>777</v>
      </c>
      <c r="D42" s="722"/>
      <c r="E42" s="247">
        <f>153898.2/21.9104</f>
        <v>7023.979480064262</v>
      </c>
      <c r="F42" s="247"/>
      <c r="G42" s="478" t="s">
        <v>232</v>
      </c>
      <c r="H42" s="62"/>
      <c r="I42" s="484"/>
    </row>
    <row r="43" spans="2:9" ht="18.75" customHeight="1">
      <c r="B43" s="60"/>
      <c r="C43" s="482"/>
      <c r="D43" s="723"/>
      <c r="E43" s="249">
        <f>145431.52/21.9104</f>
        <v>6637.556594128815</v>
      </c>
      <c r="F43" s="260">
        <v>6637.56</v>
      </c>
      <c r="G43" s="479"/>
      <c r="H43" s="62"/>
      <c r="I43" s="484"/>
    </row>
    <row r="44" spans="2:9" ht="20.25" customHeight="1" thickBot="1">
      <c r="B44" s="60"/>
      <c r="C44" s="483"/>
      <c r="D44" s="724"/>
      <c r="E44" s="250">
        <f>169744.03/21.9104</f>
        <v>7747.189918942603</v>
      </c>
      <c r="F44" s="261"/>
      <c r="G44" s="480"/>
      <c r="H44" s="62"/>
      <c r="I44" s="484"/>
    </row>
    <row r="45" spans="2:9" ht="24" customHeight="1">
      <c r="B45" s="60"/>
      <c r="C45" s="481" t="s">
        <v>778</v>
      </c>
      <c r="D45" s="722"/>
      <c r="E45" s="247">
        <f>224849.6/21.9829</f>
        <v>10228.386609592</v>
      </c>
      <c r="F45" s="247"/>
      <c r="G45" s="475" t="s">
        <v>232</v>
      </c>
      <c r="H45" s="62"/>
      <c r="I45" s="484"/>
    </row>
    <row r="46" spans="2:9" ht="22.5" customHeight="1">
      <c r="B46" s="60"/>
      <c r="C46" s="482"/>
      <c r="D46" s="725"/>
      <c r="E46" s="262">
        <f>193526.88/21.9829</f>
        <v>8803.51909893599</v>
      </c>
      <c r="F46" s="263">
        <v>8803.52</v>
      </c>
      <c r="G46" s="476"/>
      <c r="H46" s="62"/>
      <c r="I46" s="484"/>
    </row>
    <row r="47" spans="2:9" ht="23.25" customHeight="1">
      <c r="B47" s="60"/>
      <c r="C47" s="482"/>
      <c r="D47" s="723"/>
      <c r="E47" s="249">
        <f>486976.32/21.9828</f>
        <v>22152.606583328783</v>
      </c>
      <c r="F47" s="249"/>
      <c r="G47" s="476"/>
      <c r="H47" s="62"/>
      <c r="I47" s="484"/>
    </row>
    <row r="48" spans="2:9" s="7" customFormat="1" ht="23.25" customHeight="1" thickBot="1">
      <c r="B48" s="60"/>
      <c r="C48" s="483"/>
      <c r="D48" s="724"/>
      <c r="E48" s="250"/>
      <c r="F48" s="250"/>
      <c r="G48" s="477"/>
      <c r="H48" s="62"/>
      <c r="I48" s="484"/>
    </row>
    <row r="49" spans="2:9" s="7" customFormat="1" ht="15.75" thickBot="1">
      <c r="B49" s="67"/>
      <c r="C49" s="68"/>
      <c r="D49" s="68"/>
      <c r="E49" s="68"/>
      <c r="F49" s="68"/>
      <c r="G49" s="68"/>
      <c r="H49" s="68"/>
      <c r="I49" s="69"/>
    </row>
    <row r="50" spans="2:9" s="7" customFormat="1" ht="15">
      <c r="B50" s="264"/>
      <c r="C50" s="264"/>
      <c r="D50" s="264"/>
      <c r="E50" s="264"/>
      <c r="F50" s="264"/>
      <c r="G50" s="264"/>
      <c r="H50" s="264"/>
      <c r="I50" s="264"/>
    </row>
    <row r="51" spans="2:9" s="7" customFormat="1" ht="15">
      <c r="B51" s="264"/>
      <c r="C51" s="264"/>
      <c r="D51" s="264"/>
      <c r="E51" s="264"/>
      <c r="F51" s="264"/>
      <c r="G51" s="264"/>
      <c r="H51" s="264"/>
      <c r="I51" s="264"/>
    </row>
    <row r="52" spans="2:9" s="7" customFormat="1" ht="15">
      <c r="B52" s="264"/>
      <c r="C52" s="176"/>
      <c r="D52" s="176"/>
      <c r="E52" s="176"/>
      <c r="F52" s="176"/>
      <c r="G52" s="176"/>
      <c r="H52" s="176"/>
      <c r="I52" s="264"/>
    </row>
    <row r="53" spans="2:9" s="7" customFormat="1" ht="15.75" customHeight="1">
      <c r="B53" s="264"/>
      <c r="C53" s="176"/>
      <c r="D53" s="176"/>
      <c r="E53" s="176"/>
      <c r="F53" s="176"/>
      <c r="G53" s="176"/>
      <c r="H53" s="176"/>
      <c r="I53" s="264"/>
    </row>
    <row r="54" spans="2:9" s="7" customFormat="1" ht="15.75" customHeight="1">
      <c r="B54" s="264"/>
      <c r="C54" s="182"/>
      <c r="D54" s="182"/>
      <c r="E54" s="182"/>
      <c r="F54" s="182"/>
      <c r="G54" s="182"/>
      <c r="H54" s="182"/>
      <c r="I54" s="264"/>
    </row>
    <row r="55" spans="2:9" s="7" customFormat="1" ht="15.75" customHeight="1">
      <c r="B55" s="264"/>
      <c r="C55" s="264"/>
      <c r="D55" s="264"/>
      <c r="E55" s="265"/>
      <c r="F55" s="265"/>
      <c r="G55" s="265"/>
      <c r="H55" s="265"/>
      <c r="I55" s="264"/>
    </row>
    <row r="56" spans="2:9" s="7" customFormat="1" ht="15.75" customHeight="1">
      <c r="B56" s="264"/>
      <c r="C56" s="264"/>
      <c r="D56" s="264"/>
      <c r="E56" s="266"/>
      <c r="F56" s="266"/>
      <c r="G56" s="266"/>
      <c r="H56" s="266"/>
      <c r="I56" s="264"/>
    </row>
    <row r="57" spans="2:9" s="7" customFormat="1" ht="15">
      <c r="B57" s="264"/>
      <c r="C57" s="264"/>
      <c r="D57" s="264"/>
      <c r="E57" s="264"/>
      <c r="F57" s="264"/>
      <c r="G57" s="264"/>
      <c r="H57" s="264"/>
      <c r="I57" s="264"/>
    </row>
    <row r="58" spans="2:9" s="7" customFormat="1" ht="15.75" customHeight="1">
      <c r="B58" s="264"/>
      <c r="C58" s="176"/>
      <c r="D58" s="176"/>
      <c r="E58" s="176"/>
      <c r="F58" s="176"/>
      <c r="G58" s="176"/>
      <c r="H58" s="176"/>
      <c r="I58" s="264"/>
    </row>
    <row r="59" spans="2:9" s="7" customFormat="1" ht="15.75" customHeight="1">
      <c r="B59" s="264"/>
      <c r="C59" s="176"/>
      <c r="D59" s="176"/>
      <c r="E59" s="176"/>
      <c r="F59" s="176"/>
      <c r="G59" s="176"/>
      <c r="H59" s="176"/>
      <c r="I59" s="264"/>
    </row>
    <row r="60" spans="2:9" s="7" customFormat="1" ht="15">
      <c r="B60" s="264"/>
      <c r="C60" s="176"/>
      <c r="D60" s="176"/>
      <c r="E60" s="176"/>
      <c r="F60" s="176"/>
      <c r="G60" s="176"/>
      <c r="H60" s="176"/>
      <c r="I60" s="264"/>
    </row>
    <row r="61" spans="2:9" s="7" customFormat="1" ht="15.75" customHeight="1">
      <c r="B61" s="264"/>
      <c r="C61" s="264"/>
      <c r="D61" s="264"/>
      <c r="E61" s="265"/>
      <c r="F61" s="265"/>
      <c r="G61" s="265"/>
      <c r="H61" s="265"/>
      <c r="I61" s="264"/>
    </row>
    <row r="62" spans="2:9" s="7" customFormat="1" ht="15.75" customHeight="1">
      <c r="B62" s="264"/>
      <c r="C62" s="264"/>
      <c r="D62" s="264"/>
      <c r="E62" s="266"/>
      <c r="F62" s="266"/>
      <c r="G62" s="266"/>
      <c r="H62" s="266"/>
      <c r="I62" s="264"/>
    </row>
    <row r="63" spans="2:9" s="7" customFormat="1" ht="15">
      <c r="B63" s="264"/>
      <c r="C63" s="264"/>
      <c r="D63" s="264"/>
      <c r="E63" s="264"/>
      <c r="F63" s="264"/>
      <c r="G63" s="264"/>
      <c r="H63" s="264"/>
      <c r="I63" s="264"/>
    </row>
    <row r="64" spans="2:9" s="7" customFormat="1" ht="15">
      <c r="B64" s="264"/>
      <c r="C64" s="176"/>
      <c r="D64" s="176"/>
      <c r="E64" s="264"/>
      <c r="F64" s="264"/>
      <c r="G64" s="264"/>
      <c r="H64" s="264"/>
      <c r="I64" s="264"/>
    </row>
    <row r="65" spans="2:9" s="7" customFormat="1" ht="15.75" customHeight="1">
      <c r="B65" s="264"/>
      <c r="C65" s="176"/>
      <c r="D65" s="176"/>
      <c r="E65" s="266"/>
      <c r="F65" s="266"/>
      <c r="G65" s="266"/>
      <c r="H65" s="266"/>
      <c r="I65" s="264"/>
    </row>
    <row r="66" spans="2:9" s="7" customFormat="1" ht="15.75" customHeight="1">
      <c r="B66" s="264"/>
      <c r="C66" s="264"/>
      <c r="D66" s="264"/>
      <c r="E66" s="266"/>
      <c r="F66" s="266"/>
      <c r="G66" s="266"/>
      <c r="H66" s="266"/>
      <c r="I66" s="264"/>
    </row>
    <row r="67" spans="2:9" s="7" customFormat="1" ht="15">
      <c r="B67" s="264"/>
      <c r="C67" s="267"/>
      <c r="D67" s="264"/>
      <c r="E67" s="267"/>
      <c r="F67" s="267"/>
      <c r="G67" s="267"/>
      <c r="H67" s="267"/>
      <c r="I67" s="264"/>
    </row>
    <row r="68" spans="2:9" s="7" customFormat="1" ht="15">
      <c r="B68" s="264"/>
      <c r="C68" s="267"/>
      <c r="D68" s="267"/>
      <c r="E68" s="267"/>
      <c r="F68" s="267"/>
      <c r="G68" s="267"/>
      <c r="H68" s="267"/>
      <c r="I68" s="268"/>
    </row>
  </sheetData>
  <sheetProtection/>
  <mergeCells count="26">
    <mergeCell ref="C45:C48"/>
    <mergeCell ref="G45:G48"/>
    <mergeCell ref="I45:I48"/>
    <mergeCell ref="C39:C41"/>
    <mergeCell ref="G39:G41"/>
    <mergeCell ref="I39:I41"/>
    <mergeCell ref="C42:C44"/>
    <mergeCell ref="G42:G44"/>
    <mergeCell ref="I42:I44"/>
    <mergeCell ref="C25:E25"/>
    <mergeCell ref="G27:G29"/>
    <mergeCell ref="G30:G32"/>
    <mergeCell ref="C33:C38"/>
    <mergeCell ref="G33:G38"/>
    <mergeCell ref="I33:I38"/>
    <mergeCell ref="C30:C32"/>
    <mergeCell ref="I30:I32"/>
    <mergeCell ref="C27:C29"/>
    <mergeCell ref="I27:I29"/>
    <mergeCell ref="C24:D24"/>
    <mergeCell ref="C9:H9"/>
    <mergeCell ref="C3:H3"/>
    <mergeCell ref="B4:H4"/>
    <mergeCell ref="C5:H5"/>
    <mergeCell ref="C6:F6"/>
    <mergeCell ref="C8:D8"/>
  </mergeCells>
  <dataValidations count="2">
    <dataValidation type="whole" allowBlank="1" showInputMessage="1" showErrorMessage="1" sqref="E61:H61 E55:H55">
      <formula1>-999999999</formula1>
      <formula2>999999999</formula2>
    </dataValidation>
    <dataValidation type="list" allowBlank="1" showInputMessage="1" showErrorMessage="1" sqref="E65:H65">
      <formula1>$M$72:$M$73</formula1>
    </dataValidation>
  </dataValidations>
  <printOptions/>
  <pageMargins left="0.2" right="0.21" top="0.17" bottom="0.17" header="0.17" footer="0.17"/>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B2:I54"/>
  <sheetViews>
    <sheetView zoomScalePageLayoutView="0" workbookViewId="0" topLeftCell="B16">
      <selection activeCell="D22" sqref="D22"/>
    </sheetView>
  </sheetViews>
  <sheetFormatPr defaultColWidth="9.140625" defaultRowHeight="15"/>
  <cols>
    <col min="1" max="2" width="11.421875" style="0" customWidth="1"/>
    <col min="3" max="5" width="30.7109375" style="0" customWidth="1"/>
    <col min="6" max="6" width="47.140625" style="0" customWidth="1"/>
    <col min="7" max="8" width="11.421875" style="0" customWidth="1"/>
    <col min="9" max="9" width="40.57421875" style="0" customWidth="1"/>
  </cols>
  <sheetData>
    <row r="1" ht="15.75" thickBot="1"/>
    <row r="2" spans="2:7" ht="15.75" thickBot="1">
      <c r="B2" s="94"/>
      <c r="C2" s="95"/>
      <c r="D2" s="95"/>
      <c r="E2" s="95"/>
      <c r="F2" s="95"/>
      <c r="G2" s="96"/>
    </row>
    <row r="3" spans="2:9" ht="21" thickBot="1">
      <c r="B3" s="97"/>
      <c r="C3" s="466" t="s">
        <v>210</v>
      </c>
      <c r="D3" s="467"/>
      <c r="E3" s="467"/>
      <c r="F3" s="468"/>
      <c r="G3" s="59"/>
      <c r="I3" s="161"/>
    </row>
    <row r="4" spans="2:9" ht="15">
      <c r="B4" s="469"/>
      <c r="C4" s="470"/>
      <c r="D4" s="470"/>
      <c r="E4" s="470"/>
      <c r="F4" s="470"/>
      <c r="G4" s="59"/>
      <c r="I4" s="161"/>
    </row>
    <row r="5" spans="2:9" ht="15">
      <c r="B5" s="60"/>
      <c r="C5" s="505"/>
      <c r="D5" s="505"/>
      <c r="E5" s="505"/>
      <c r="F5" s="505"/>
      <c r="G5" s="59"/>
      <c r="I5" s="162"/>
    </row>
    <row r="6" spans="2:7" ht="15">
      <c r="B6" s="60"/>
      <c r="C6" s="61"/>
      <c r="D6" s="62"/>
      <c r="E6" s="61"/>
      <c r="F6" s="62"/>
      <c r="G6" s="59"/>
    </row>
    <row r="7" spans="2:7" ht="15">
      <c r="B7" s="60"/>
      <c r="C7" s="465" t="s">
        <v>39</v>
      </c>
      <c r="D7" s="465"/>
      <c r="E7" s="63"/>
      <c r="F7" s="62"/>
      <c r="G7" s="59"/>
    </row>
    <row r="8" spans="2:7" ht="15.75" thickBot="1">
      <c r="B8" s="60"/>
      <c r="C8" s="491" t="s">
        <v>96</v>
      </c>
      <c r="D8" s="491"/>
      <c r="E8" s="491"/>
      <c r="F8" s="491"/>
      <c r="G8" s="59"/>
    </row>
    <row r="9" spans="2:7" ht="15.75" thickBot="1">
      <c r="B9" s="60"/>
      <c r="C9" s="393" t="s">
        <v>41</v>
      </c>
      <c r="D9" s="36" t="s">
        <v>40</v>
      </c>
      <c r="E9" s="498" t="s">
        <v>95</v>
      </c>
      <c r="F9" s="499"/>
      <c r="G9" s="59"/>
    </row>
    <row r="10" spans="2:7" ht="282" customHeight="1">
      <c r="B10" s="60"/>
      <c r="C10" s="391" t="s">
        <v>161</v>
      </c>
      <c r="D10" s="392" t="s">
        <v>168</v>
      </c>
      <c r="E10" s="502" t="s">
        <v>818</v>
      </c>
      <c r="F10" s="503"/>
      <c r="G10" s="59"/>
    </row>
    <row r="11" spans="2:7" ht="52.5" customHeight="1">
      <c r="B11" s="60"/>
      <c r="C11" s="391" t="s">
        <v>163</v>
      </c>
      <c r="D11" s="390" t="s">
        <v>162</v>
      </c>
      <c r="E11" s="502" t="s">
        <v>205</v>
      </c>
      <c r="F11" s="503"/>
      <c r="G11" s="59"/>
    </row>
    <row r="12" spans="2:7" ht="204.75" customHeight="1">
      <c r="B12" s="60"/>
      <c r="C12" s="391" t="s">
        <v>164</v>
      </c>
      <c r="D12" s="390" t="s">
        <v>168</v>
      </c>
      <c r="E12" s="502" t="s">
        <v>820</v>
      </c>
      <c r="F12" s="503"/>
      <c r="G12" s="59"/>
    </row>
    <row r="13" spans="2:7" ht="80.25" customHeight="1">
      <c r="B13" s="60"/>
      <c r="C13" s="391" t="s">
        <v>165</v>
      </c>
      <c r="D13" s="390" t="s">
        <v>162</v>
      </c>
      <c r="E13" s="502" t="s">
        <v>779</v>
      </c>
      <c r="F13" s="503"/>
      <c r="G13" s="59"/>
    </row>
    <row r="14" spans="2:7" ht="159.75" customHeight="1">
      <c r="B14" s="60"/>
      <c r="C14" s="391" t="s">
        <v>166</v>
      </c>
      <c r="D14" s="390" t="s">
        <v>162</v>
      </c>
      <c r="E14" s="502" t="s">
        <v>819</v>
      </c>
      <c r="F14" s="503"/>
      <c r="G14" s="59"/>
    </row>
    <row r="15" spans="2:7" ht="90" customHeight="1">
      <c r="B15" s="60"/>
      <c r="C15" s="391" t="s">
        <v>167</v>
      </c>
      <c r="D15" s="390" t="s">
        <v>219</v>
      </c>
      <c r="E15" s="502" t="s">
        <v>780</v>
      </c>
      <c r="F15" s="503"/>
      <c r="G15" s="59"/>
    </row>
    <row r="16" spans="2:7" ht="105" customHeight="1">
      <c r="B16" s="60"/>
      <c r="C16" s="391" t="s">
        <v>169</v>
      </c>
      <c r="D16" s="37" t="s">
        <v>168</v>
      </c>
      <c r="E16" s="502" t="s">
        <v>712</v>
      </c>
      <c r="F16" s="503"/>
      <c r="G16" s="59"/>
    </row>
    <row r="17" spans="2:7" ht="100.5" customHeight="1">
      <c r="B17" s="60"/>
      <c r="C17" s="391" t="s">
        <v>170</v>
      </c>
      <c r="D17" s="37" t="s">
        <v>168</v>
      </c>
      <c r="E17" s="502" t="s">
        <v>781</v>
      </c>
      <c r="F17" s="503"/>
      <c r="G17" s="59"/>
    </row>
    <row r="18" spans="2:7" ht="15">
      <c r="B18" s="60"/>
      <c r="C18" s="62"/>
      <c r="D18" s="62"/>
      <c r="E18" s="62"/>
      <c r="F18" s="62"/>
      <c r="G18" s="59"/>
    </row>
    <row r="19" spans="2:7" ht="15">
      <c r="B19" s="60"/>
      <c r="C19" s="504" t="s">
        <v>70</v>
      </c>
      <c r="D19" s="504"/>
      <c r="E19" s="504"/>
      <c r="F19" s="504"/>
      <c r="G19" s="59"/>
    </row>
    <row r="20" spans="2:7" ht="15.75" thickBot="1">
      <c r="B20" s="60"/>
      <c r="C20" s="497" t="s">
        <v>93</v>
      </c>
      <c r="D20" s="497"/>
      <c r="E20" s="497"/>
      <c r="F20" s="497"/>
      <c r="G20" s="59"/>
    </row>
    <row r="21" spans="2:7" ht="15.75" thickBot="1">
      <c r="B21" s="60"/>
      <c r="C21" s="35" t="s">
        <v>41</v>
      </c>
      <c r="D21" s="36" t="s">
        <v>40</v>
      </c>
      <c r="E21" s="498" t="s">
        <v>95</v>
      </c>
      <c r="F21" s="499"/>
      <c r="G21" s="59"/>
    </row>
    <row r="22" spans="2:7" ht="65.25" customHeight="1">
      <c r="B22" s="60"/>
      <c r="C22" s="240"/>
      <c r="D22" s="37"/>
      <c r="E22" s="500"/>
      <c r="F22" s="501"/>
      <c r="G22" s="59"/>
    </row>
    <row r="23" spans="2:7" ht="15">
      <c r="B23" s="60"/>
      <c r="C23" s="62"/>
      <c r="D23" s="62"/>
      <c r="E23" s="62"/>
      <c r="F23" s="62"/>
      <c r="G23" s="59"/>
    </row>
    <row r="24" spans="2:7" ht="15">
      <c r="B24" s="60"/>
      <c r="C24" s="62"/>
      <c r="D24" s="62"/>
      <c r="E24" s="62"/>
      <c r="F24" s="62"/>
      <c r="G24" s="59"/>
    </row>
    <row r="25" spans="2:7" ht="31.5" customHeight="1">
      <c r="B25" s="60"/>
      <c r="C25" s="490" t="s">
        <v>69</v>
      </c>
      <c r="D25" s="490"/>
      <c r="E25" s="490"/>
      <c r="F25" s="490"/>
      <c r="G25" s="59"/>
    </row>
    <row r="26" spans="2:7" ht="15.75" thickBot="1">
      <c r="B26" s="60"/>
      <c r="C26" s="491" t="s">
        <v>97</v>
      </c>
      <c r="D26" s="491"/>
      <c r="E26" s="492"/>
      <c r="F26" s="492"/>
      <c r="G26" s="59"/>
    </row>
    <row r="27" spans="2:7" ht="99.75" customHeight="1" thickBot="1">
      <c r="B27" s="60"/>
      <c r="C27" s="493"/>
      <c r="D27" s="494"/>
      <c r="E27" s="494"/>
      <c r="F27" s="495"/>
      <c r="G27" s="59"/>
    </row>
    <row r="28" spans="2:7" ht="15">
      <c r="B28" s="60"/>
      <c r="C28" s="62"/>
      <c r="D28" s="62"/>
      <c r="E28" s="62"/>
      <c r="F28" s="62"/>
      <c r="G28" s="59"/>
    </row>
    <row r="29" spans="2:7" ht="15">
      <c r="B29" s="60"/>
      <c r="C29" s="62"/>
      <c r="D29" s="62"/>
      <c r="E29" s="62"/>
      <c r="F29" s="62"/>
      <c r="G29" s="59"/>
    </row>
    <row r="30" spans="2:7" ht="15">
      <c r="B30" s="60"/>
      <c r="C30" s="62"/>
      <c r="D30" s="62"/>
      <c r="E30" s="62"/>
      <c r="F30" s="62"/>
      <c r="G30" s="59"/>
    </row>
    <row r="31" spans="2:7" ht="15.75" thickBot="1">
      <c r="B31" s="64"/>
      <c r="C31" s="65"/>
      <c r="D31" s="65"/>
      <c r="E31" s="65"/>
      <c r="F31" s="65"/>
      <c r="G31" s="66"/>
    </row>
    <row r="32" spans="2:7" ht="15">
      <c r="B32" s="177"/>
      <c r="C32" s="177"/>
      <c r="D32" s="177"/>
      <c r="E32" s="177"/>
      <c r="F32" s="177"/>
      <c r="G32" s="177"/>
    </row>
    <row r="33" spans="2:7" ht="15">
      <c r="B33" s="177"/>
      <c r="C33" s="177"/>
      <c r="D33" s="177"/>
      <c r="E33" s="177"/>
      <c r="F33" s="177"/>
      <c r="G33" s="177"/>
    </row>
    <row r="34" spans="2:7" ht="15">
      <c r="B34" s="177"/>
      <c r="C34" s="177"/>
      <c r="D34" s="177"/>
      <c r="E34" s="177"/>
      <c r="F34" s="177"/>
      <c r="G34" s="177"/>
    </row>
    <row r="35" spans="2:7" ht="15">
      <c r="B35" s="177"/>
      <c r="C35" s="177"/>
      <c r="D35" s="177"/>
      <c r="E35" s="177"/>
      <c r="F35" s="177"/>
      <c r="G35" s="177"/>
    </row>
    <row r="36" spans="2:7" ht="15">
      <c r="B36" s="177"/>
      <c r="C36" s="177"/>
      <c r="D36" s="177"/>
      <c r="E36" s="177"/>
      <c r="F36" s="177"/>
      <c r="G36" s="177"/>
    </row>
    <row r="37" spans="2:7" ht="15">
      <c r="B37" s="177"/>
      <c r="C37" s="177"/>
      <c r="D37" s="177"/>
      <c r="E37" s="177"/>
      <c r="F37" s="177"/>
      <c r="G37" s="177"/>
    </row>
    <row r="38" spans="2:7" ht="15">
      <c r="B38" s="177"/>
      <c r="C38" s="485"/>
      <c r="D38" s="485"/>
      <c r="E38" s="176"/>
      <c r="F38" s="177"/>
      <c r="G38" s="177"/>
    </row>
    <row r="39" spans="2:7" ht="15">
      <c r="B39" s="177"/>
      <c r="C39" s="485"/>
      <c r="D39" s="485"/>
      <c r="E39" s="176"/>
      <c r="F39" s="177"/>
      <c r="G39" s="177"/>
    </row>
    <row r="40" spans="2:7" ht="15">
      <c r="B40" s="177"/>
      <c r="C40" s="496"/>
      <c r="D40" s="496"/>
      <c r="E40" s="496"/>
      <c r="F40" s="496"/>
      <c r="G40" s="177"/>
    </row>
    <row r="41" spans="2:7" ht="15">
      <c r="B41" s="177"/>
      <c r="C41" s="487"/>
      <c r="D41" s="487"/>
      <c r="E41" s="489"/>
      <c r="F41" s="489"/>
      <c r="G41" s="177"/>
    </row>
    <row r="42" spans="2:7" ht="15">
      <c r="B42" s="177"/>
      <c r="C42" s="487"/>
      <c r="D42" s="487"/>
      <c r="E42" s="486"/>
      <c r="F42" s="486"/>
      <c r="G42" s="177"/>
    </row>
    <row r="43" spans="2:7" ht="15">
      <c r="B43" s="177"/>
      <c r="C43" s="177"/>
      <c r="D43" s="177"/>
      <c r="E43" s="177"/>
      <c r="F43" s="177"/>
      <c r="G43" s="177"/>
    </row>
    <row r="44" spans="2:7" ht="15">
      <c r="B44" s="177"/>
      <c r="C44" s="485"/>
      <c r="D44" s="485"/>
      <c r="E44" s="176"/>
      <c r="F44" s="177"/>
      <c r="G44" s="177"/>
    </row>
    <row r="45" spans="2:7" ht="15">
      <c r="B45" s="177"/>
      <c r="C45" s="485"/>
      <c r="D45" s="485"/>
      <c r="E45" s="488"/>
      <c r="F45" s="488"/>
      <c r="G45" s="177"/>
    </row>
    <row r="46" spans="2:7" ht="15">
      <c r="B46" s="177"/>
      <c r="C46" s="176"/>
      <c r="D46" s="176"/>
      <c r="E46" s="176"/>
      <c r="F46" s="176"/>
      <c r="G46" s="177"/>
    </row>
    <row r="47" spans="2:7" ht="15">
      <c r="B47" s="177"/>
      <c r="C47" s="487"/>
      <c r="D47" s="487"/>
      <c r="E47" s="489"/>
      <c r="F47" s="489"/>
      <c r="G47" s="177"/>
    </row>
    <row r="48" spans="2:7" ht="15">
      <c r="B48" s="177"/>
      <c r="C48" s="487"/>
      <c r="D48" s="487"/>
      <c r="E48" s="486"/>
      <c r="F48" s="486"/>
      <c r="G48" s="177"/>
    </row>
    <row r="49" spans="2:7" ht="15">
      <c r="B49" s="177"/>
      <c r="C49" s="177"/>
      <c r="D49" s="177"/>
      <c r="E49" s="177"/>
      <c r="F49" s="177"/>
      <c r="G49" s="177"/>
    </row>
    <row r="50" spans="2:7" ht="15">
      <c r="B50" s="177"/>
      <c r="C50" s="485"/>
      <c r="D50" s="485"/>
      <c r="E50" s="177"/>
      <c r="F50" s="177"/>
      <c r="G50" s="177"/>
    </row>
    <row r="51" spans="2:7" ht="15">
      <c r="B51" s="177"/>
      <c r="C51" s="485"/>
      <c r="D51" s="485"/>
      <c r="E51" s="486"/>
      <c r="F51" s="486"/>
      <c r="G51" s="177"/>
    </row>
    <row r="52" spans="2:7" ht="15">
      <c r="B52" s="177"/>
      <c r="C52" s="487"/>
      <c r="D52" s="487"/>
      <c r="E52" s="486"/>
      <c r="F52" s="486"/>
      <c r="G52" s="177"/>
    </row>
    <row r="53" spans="2:7" ht="15">
      <c r="B53" s="177"/>
      <c r="C53" s="8"/>
      <c r="D53" s="177"/>
      <c r="E53" s="8"/>
      <c r="F53" s="177"/>
      <c r="G53" s="177"/>
    </row>
    <row r="54" spans="2:7" ht="15">
      <c r="B54" s="177"/>
      <c r="C54" s="8"/>
      <c r="D54" s="8"/>
      <c r="E54" s="8"/>
      <c r="F54" s="8"/>
      <c r="G54" s="9" t="e">
        <f>'Risk Assesment (2)'!E10:F10=G53+G51+G47+G42</f>
        <v>#VALUE!</v>
      </c>
    </row>
  </sheetData>
  <sheetProtection/>
  <mergeCells count="41">
    <mergeCell ref="C3:F3"/>
    <mergeCell ref="B4:F4"/>
    <mergeCell ref="C5:F5"/>
    <mergeCell ref="C7:D7"/>
    <mergeCell ref="C8:F8"/>
    <mergeCell ref="E9:F9"/>
    <mergeCell ref="E16:F16"/>
    <mergeCell ref="E17:F17"/>
    <mergeCell ref="C19:F19"/>
    <mergeCell ref="E10:F10"/>
    <mergeCell ref="E11:F11"/>
    <mergeCell ref="E12:F12"/>
    <mergeCell ref="E13:F13"/>
    <mergeCell ref="E14:F14"/>
    <mergeCell ref="E15:F15"/>
    <mergeCell ref="E41:F41"/>
    <mergeCell ref="C42:D42"/>
    <mergeCell ref="E42:F42"/>
    <mergeCell ref="C20:F20"/>
    <mergeCell ref="E21:F21"/>
    <mergeCell ref="E22:F22"/>
    <mergeCell ref="E48:F48"/>
    <mergeCell ref="C44:D44"/>
    <mergeCell ref="C25:F25"/>
    <mergeCell ref="C26:D26"/>
    <mergeCell ref="E26:F26"/>
    <mergeCell ref="C27:F27"/>
    <mergeCell ref="C38:D38"/>
    <mergeCell ref="C39:D39"/>
    <mergeCell ref="C40:F40"/>
    <mergeCell ref="C41:D41"/>
    <mergeCell ref="C50:D50"/>
    <mergeCell ref="C51:D51"/>
    <mergeCell ref="E51:F51"/>
    <mergeCell ref="C52:D52"/>
    <mergeCell ref="E52:F52"/>
    <mergeCell ref="C45:D45"/>
    <mergeCell ref="E45:F45"/>
    <mergeCell ref="C47:D47"/>
    <mergeCell ref="E47:F47"/>
    <mergeCell ref="C48:D48"/>
  </mergeCells>
  <dataValidations count="2">
    <dataValidation type="list" allowBlank="1" showInputMessage="1" showErrorMessage="1" sqref="E51">
      <formula1>$K$58:$K$59</formula1>
    </dataValidation>
    <dataValidation type="whole" allowBlank="1" showInputMessage="1" showErrorMessage="1" sqref="E47 E41">
      <formula1>-999999999</formula1>
      <formula2>999999999</formula2>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Z132"/>
  <sheetViews>
    <sheetView zoomScale="80" zoomScaleNormal="80" zoomScalePageLayoutView="0" workbookViewId="0" topLeftCell="C9">
      <selection activeCell="H50" sqref="H50"/>
    </sheetView>
  </sheetViews>
  <sheetFormatPr defaultColWidth="9.140625" defaultRowHeight="15"/>
  <cols>
    <col min="1" max="1" width="2.140625" style="0" customWidth="1"/>
    <col min="2" max="2" width="2.28125" style="0" customWidth="1"/>
    <col min="3" max="3" width="22.57421875" style="10" customWidth="1"/>
    <col min="4" max="4" width="15.57421875" style="0" customWidth="1"/>
    <col min="5" max="5" width="64.28125" style="0" customWidth="1"/>
    <col min="6" max="6" width="18.8515625" style="0" customWidth="1"/>
    <col min="7" max="7" width="45.421875" style="0" customWidth="1"/>
    <col min="8" max="8" width="97.57421875" style="0" customWidth="1"/>
    <col min="9" max="9" width="15.7109375" style="0" customWidth="1"/>
    <col min="10" max="10" width="11.7109375" style="0" customWidth="1"/>
    <col min="11" max="11" width="25.57421875" style="0" customWidth="1"/>
    <col min="12" max="12" width="40.7109375" style="0" customWidth="1"/>
  </cols>
  <sheetData>
    <row r="1" spans="1:52" ht="15.75" thickBot="1">
      <c r="A1" s="19"/>
      <c r="B1" s="19"/>
      <c r="C1" s="18"/>
      <c r="D1" s="19"/>
      <c r="E1" s="19"/>
      <c r="F1" s="19"/>
      <c r="G1" s="19"/>
      <c r="H1" s="104"/>
      <c r="I1" s="104"/>
      <c r="J1" s="19"/>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19"/>
      <c r="B2" s="40"/>
      <c r="C2" s="41"/>
      <c r="D2" s="42"/>
      <c r="E2" s="42"/>
      <c r="F2" s="42"/>
      <c r="G2" s="42"/>
      <c r="H2" s="112"/>
      <c r="I2" s="112"/>
      <c r="J2" s="43"/>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19"/>
      <c r="B3" s="97"/>
      <c r="C3" s="466" t="s">
        <v>66</v>
      </c>
      <c r="D3" s="467"/>
      <c r="E3" s="467"/>
      <c r="F3" s="467"/>
      <c r="G3" s="467"/>
      <c r="H3" s="467"/>
      <c r="I3" s="468"/>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19"/>
      <c r="B4" s="44"/>
      <c r="C4" s="531" t="s">
        <v>29</v>
      </c>
      <c r="D4" s="531"/>
      <c r="E4" s="531"/>
      <c r="F4" s="531"/>
      <c r="G4" s="531"/>
      <c r="H4" s="531"/>
      <c r="I4" s="531"/>
      <c r="J4" s="45"/>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19"/>
      <c r="B5" s="44"/>
      <c r="C5" s="166"/>
      <c r="D5" s="166"/>
      <c r="E5" s="166"/>
      <c r="F5" s="166"/>
      <c r="G5" s="166"/>
      <c r="H5" s="166"/>
      <c r="I5" s="166"/>
      <c r="J5" s="45"/>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19"/>
      <c r="B6" s="44"/>
      <c r="C6" s="46"/>
      <c r="D6" s="47"/>
      <c r="E6" s="47"/>
      <c r="F6" s="47"/>
      <c r="G6" s="47"/>
      <c r="H6" s="113"/>
      <c r="I6" s="113"/>
      <c r="J6" s="45"/>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19"/>
      <c r="B7" s="44"/>
      <c r="C7" s="46"/>
      <c r="D7" s="532" t="s">
        <v>67</v>
      </c>
      <c r="E7" s="532"/>
      <c r="F7" s="532" t="s">
        <v>71</v>
      </c>
      <c r="G7" s="532"/>
      <c r="H7" s="111" t="s">
        <v>72</v>
      </c>
      <c r="I7" s="111" t="s">
        <v>38</v>
      </c>
      <c r="J7" s="45"/>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0" customFormat="1" ht="39.75" customHeight="1" thickBot="1">
      <c r="A8" s="18"/>
      <c r="B8" s="49"/>
      <c r="C8" s="110" t="s">
        <v>64</v>
      </c>
      <c r="D8" s="533" t="s">
        <v>171</v>
      </c>
      <c r="E8" s="534"/>
      <c r="F8" s="535"/>
      <c r="G8" s="535"/>
      <c r="H8" s="536"/>
      <c r="I8" s="115"/>
      <c r="J8" s="50"/>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0" customFormat="1" ht="60" customHeight="1" thickBot="1">
      <c r="A9" s="18"/>
      <c r="B9" s="49"/>
      <c r="C9" s="164"/>
      <c r="D9" s="524" t="s">
        <v>172</v>
      </c>
      <c r="E9" s="525"/>
      <c r="F9" s="526"/>
      <c r="G9" s="526"/>
      <c r="H9" s="527"/>
      <c r="I9" s="173"/>
      <c r="J9" s="50"/>
      <c r="K9" s="283"/>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0" customFormat="1" ht="102.75" customHeight="1" thickBot="1">
      <c r="A10" s="18"/>
      <c r="B10" s="49"/>
      <c r="C10" s="269"/>
      <c r="D10" s="506" t="s">
        <v>790</v>
      </c>
      <c r="E10" s="506"/>
      <c r="F10" s="508" t="s">
        <v>723</v>
      </c>
      <c r="G10" s="508"/>
      <c r="H10" s="371" t="s">
        <v>821</v>
      </c>
      <c r="I10" s="180" t="s">
        <v>1</v>
      </c>
      <c r="J10" s="50"/>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0" customFormat="1" ht="151.5" customHeight="1" thickBot="1">
      <c r="A11" s="18"/>
      <c r="B11" s="49"/>
      <c r="C11" s="239"/>
      <c r="D11" s="541" t="s">
        <v>721</v>
      </c>
      <c r="E11" s="542"/>
      <c r="F11" s="539" t="s">
        <v>765</v>
      </c>
      <c r="G11" s="540"/>
      <c r="H11" s="370" t="s">
        <v>822</v>
      </c>
      <c r="I11" s="180" t="s">
        <v>241</v>
      </c>
      <c r="J11" s="50"/>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0" customFormat="1" ht="235.5" customHeight="1" thickBot="1">
      <c r="A12" s="18"/>
      <c r="B12" s="49"/>
      <c r="C12" s="179"/>
      <c r="D12" s="506" t="s">
        <v>722</v>
      </c>
      <c r="E12" s="506"/>
      <c r="F12" s="537" t="s">
        <v>823</v>
      </c>
      <c r="G12" s="538"/>
      <c r="H12" s="370" t="s">
        <v>761</v>
      </c>
      <c r="I12" s="180" t="s">
        <v>1</v>
      </c>
      <c r="J12" s="50"/>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0" customFormat="1" ht="120" customHeight="1" thickBot="1">
      <c r="A13" s="18"/>
      <c r="B13" s="49"/>
      <c r="C13" s="179"/>
      <c r="D13" s="510" t="s">
        <v>724</v>
      </c>
      <c r="E13" s="511"/>
      <c r="F13" s="543" t="s">
        <v>782</v>
      </c>
      <c r="G13" s="544"/>
      <c r="H13" s="370" t="s">
        <v>783</v>
      </c>
      <c r="I13" s="180" t="s">
        <v>119</v>
      </c>
      <c r="J13" s="50"/>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0" customFormat="1" ht="39" customHeight="1" thickBot="1">
      <c r="A14" s="18"/>
      <c r="B14" s="49"/>
      <c r="C14" s="164"/>
      <c r="D14" s="512" t="s">
        <v>173</v>
      </c>
      <c r="E14" s="513"/>
      <c r="F14" s="514"/>
      <c r="G14" s="514"/>
      <c r="H14" s="515"/>
      <c r="I14" s="173"/>
      <c r="J14" s="50"/>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0" customFormat="1" ht="150" customHeight="1" thickBot="1">
      <c r="A15" s="18"/>
      <c r="B15" s="49"/>
      <c r="C15" s="164"/>
      <c r="D15" s="506" t="s">
        <v>725</v>
      </c>
      <c r="E15" s="506"/>
      <c r="F15" s="521" t="s">
        <v>784</v>
      </c>
      <c r="G15" s="522"/>
      <c r="H15" s="237" t="s">
        <v>766</v>
      </c>
      <c r="I15" s="173" t="s">
        <v>1</v>
      </c>
      <c r="J15" s="50"/>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0" customFormat="1" ht="150" customHeight="1" thickBot="1">
      <c r="A16" s="18"/>
      <c r="B16" s="49"/>
      <c r="C16" s="269"/>
      <c r="D16" s="516" t="s">
        <v>726</v>
      </c>
      <c r="E16" s="511"/>
      <c r="F16" s="523" t="s">
        <v>785</v>
      </c>
      <c r="G16" s="518"/>
      <c r="H16" s="370" t="s">
        <v>767</v>
      </c>
      <c r="I16" s="180" t="s">
        <v>234</v>
      </c>
      <c r="J16" s="50"/>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0" customFormat="1" ht="135" customHeight="1" thickBot="1">
      <c r="A17" s="18"/>
      <c r="B17" s="49"/>
      <c r="C17" s="164"/>
      <c r="D17" s="508" t="s">
        <v>727</v>
      </c>
      <c r="E17" s="509"/>
      <c r="F17" s="507" t="s">
        <v>713</v>
      </c>
      <c r="G17" s="506"/>
      <c r="H17" s="370" t="s">
        <v>762</v>
      </c>
      <c r="I17" s="173" t="s">
        <v>1</v>
      </c>
      <c r="J17" s="50"/>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0" customFormat="1" ht="214.5" customHeight="1" thickBot="1">
      <c r="A18" s="18"/>
      <c r="B18" s="49"/>
      <c r="C18" s="164"/>
      <c r="D18" s="516" t="s">
        <v>786</v>
      </c>
      <c r="E18" s="511"/>
      <c r="F18" s="507" t="s">
        <v>787</v>
      </c>
      <c r="G18" s="506"/>
      <c r="H18" s="370" t="s">
        <v>768</v>
      </c>
      <c r="I18" s="173" t="s">
        <v>119</v>
      </c>
      <c r="J18" s="50"/>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0" customFormat="1" ht="30.75" customHeight="1" thickBot="1">
      <c r="A19" s="18"/>
      <c r="B19" s="49"/>
      <c r="C19" s="164"/>
      <c r="D19" s="512" t="s">
        <v>121</v>
      </c>
      <c r="E19" s="513"/>
      <c r="F19" s="514"/>
      <c r="G19" s="514"/>
      <c r="H19" s="515"/>
      <c r="I19" s="173"/>
      <c r="J19" s="50"/>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0" customFormat="1" ht="108" customHeight="1" thickBot="1">
      <c r="A20" s="18"/>
      <c r="B20" s="49"/>
      <c r="C20" s="164"/>
      <c r="D20" s="516" t="s">
        <v>728</v>
      </c>
      <c r="E20" s="511"/>
      <c r="F20" s="507" t="s">
        <v>788</v>
      </c>
      <c r="G20" s="506"/>
      <c r="H20" s="236" t="s">
        <v>731</v>
      </c>
      <c r="I20" s="173" t="s">
        <v>119</v>
      </c>
      <c r="J20" s="50"/>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0" customFormat="1" ht="210" customHeight="1" thickBot="1">
      <c r="A21" s="18"/>
      <c r="B21" s="49"/>
      <c r="C21" s="164"/>
      <c r="D21" s="506" t="s">
        <v>729</v>
      </c>
      <c r="E21" s="506"/>
      <c r="F21" s="507" t="s">
        <v>763</v>
      </c>
      <c r="G21" s="506"/>
      <c r="H21" s="370" t="s">
        <v>789</v>
      </c>
      <c r="I21" s="173" t="s">
        <v>1</v>
      </c>
      <c r="J21" s="50"/>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0" customFormat="1" ht="99.75" customHeight="1" thickBot="1">
      <c r="A22" s="18"/>
      <c r="B22" s="49"/>
      <c r="C22" s="164"/>
      <c r="D22" s="506" t="s">
        <v>730</v>
      </c>
      <c r="E22" s="506"/>
      <c r="F22" s="537" t="s">
        <v>206</v>
      </c>
      <c r="G22" s="538"/>
      <c r="H22" s="241" t="s">
        <v>732</v>
      </c>
      <c r="I22" s="173" t="s">
        <v>119</v>
      </c>
      <c r="J22" s="50"/>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0" customFormat="1" ht="18.75" customHeight="1" thickBot="1">
      <c r="A23" s="18"/>
      <c r="B23" s="49"/>
      <c r="C23" s="164"/>
      <c r="D23" s="51"/>
      <c r="E23" s="51"/>
      <c r="F23" s="51"/>
      <c r="G23" s="51"/>
      <c r="H23" s="117" t="s">
        <v>68</v>
      </c>
      <c r="I23" s="119" t="s">
        <v>1</v>
      </c>
      <c r="J23" s="50"/>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0" customFormat="1" ht="18.75" customHeight="1">
      <c r="A24" s="18"/>
      <c r="B24" s="49"/>
      <c r="C24" s="164"/>
      <c r="D24" s="51"/>
      <c r="E24" s="51"/>
      <c r="F24" s="51"/>
      <c r="G24" s="51"/>
      <c r="H24" s="118"/>
      <c r="I24" s="46"/>
      <c r="J24" s="50"/>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0" customFormat="1" ht="15.75" thickBot="1">
      <c r="A25" s="18"/>
      <c r="B25" s="49"/>
      <c r="C25" s="164"/>
      <c r="D25" s="554" t="s">
        <v>212</v>
      </c>
      <c r="E25" s="554"/>
      <c r="F25" s="554"/>
      <c r="G25" s="554"/>
      <c r="H25" s="554"/>
      <c r="I25" s="554"/>
      <c r="J25" s="50"/>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0" customFormat="1" ht="15.75" thickBot="1">
      <c r="A26" s="18"/>
      <c r="B26" s="49"/>
      <c r="C26" s="164"/>
      <c r="D26" s="91" t="s">
        <v>6</v>
      </c>
      <c r="E26" s="555" t="s">
        <v>135</v>
      </c>
      <c r="F26" s="556"/>
      <c r="G26" s="556"/>
      <c r="H26" s="557"/>
      <c r="I26" s="51"/>
      <c r="J26" s="50"/>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0" customFormat="1" ht="15.75" thickBot="1">
      <c r="A27" s="18"/>
      <c r="B27" s="49"/>
      <c r="C27" s="164"/>
      <c r="D27" s="91" t="s">
        <v>7</v>
      </c>
      <c r="E27" s="563" t="s">
        <v>136</v>
      </c>
      <c r="F27" s="556"/>
      <c r="G27" s="556"/>
      <c r="H27" s="557"/>
      <c r="I27" s="51"/>
      <c r="J27" s="50"/>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0" customFormat="1" ht="13.5" customHeight="1">
      <c r="A28" s="18"/>
      <c r="B28" s="49"/>
      <c r="C28" s="164"/>
      <c r="D28" s="51"/>
      <c r="E28" s="51"/>
      <c r="F28" s="51"/>
      <c r="G28" s="51"/>
      <c r="H28" s="51"/>
      <c r="I28" s="51"/>
      <c r="J28" s="50"/>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0" customFormat="1" ht="30.75" customHeight="1" thickBot="1">
      <c r="A29" s="18"/>
      <c r="B29" s="49"/>
      <c r="C29" s="474" t="s">
        <v>30</v>
      </c>
      <c r="D29" s="474"/>
      <c r="E29" s="474"/>
      <c r="F29" s="474"/>
      <c r="G29" s="474"/>
      <c r="H29" s="474"/>
      <c r="I29" s="113"/>
      <c r="J29" s="50"/>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0" customFormat="1" ht="30.75" customHeight="1">
      <c r="A30" s="18"/>
      <c r="B30" s="49"/>
      <c r="C30" s="165"/>
      <c r="D30" s="545" t="s">
        <v>824</v>
      </c>
      <c r="E30" s="546"/>
      <c r="F30" s="546"/>
      <c r="G30" s="546"/>
      <c r="H30" s="546"/>
      <c r="I30" s="547"/>
      <c r="J30" s="50"/>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0" customFormat="1" ht="30.75" customHeight="1">
      <c r="A31" s="18"/>
      <c r="B31" s="49"/>
      <c r="C31" s="165"/>
      <c r="D31" s="548"/>
      <c r="E31" s="549"/>
      <c r="F31" s="549"/>
      <c r="G31" s="549"/>
      <c r="H31" s="549"/>
      <c r="I31" s="550"/>
      <c r="J31" s="50"/>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10" customFormat="1" ht="30.75" customHeight="1">
      <c r="A32" s="18"/>
      <c r="B32" s="49"/>
      <c r="C32" s="165"/>
      <c r="D32" s="548"/>
      <c r="E32" s="549"/>
      <c r="F32" s="549"/>
      <c r="G32" s="549"/>
      <c r="H32" s="549"/>
      <c r="I32" s="550"/>
      <c r="J32" s="50"/>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s="10" customFormat="1" ht="30.75" customHeight="1" thickBot="1">
      <c r="A33" s="18"/>
      <c r="B33" s="49"/>
      <c r="C33" s="165"/>
      <c r="D33" s="551"/>
      <c r="E33" s="552"/>
      <c r="F33" s="552"/>
      <c r="G33" s="552"/>
      <c r="H33" s="552"/>
      <c r="I33" s="553"/>
      <c r="J33" s="50"/>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0" customFormat="1" ht="15">
      <c r="A34" s="18"/>
      <c r="B34" s="49"/>
      <c r="C34" s="165"/>
      <c r="D34" s="165"/>
      <c r="E34" s="165"/>
      <c r="F34" s="165"/>
      <c r="G34" s="165"/>
      <c r="H34" s="113"/>
      <c r="I34" s="113"/>
      <c r="J34" s="50"/>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15.75" customHeight="1" thickBot="1">
      <c r="A35" s="19"/>
      <c r="B35" s="49"/>
      <c r="C35" s="52"/>
      <c r="D35" s="532" t="s">
        <v>67</v>
      </c>
      <c r="E35" s="532"/>
      <c r="F35" s="532" t="s">
        <v>71</v>
      </c>
      <c r="G35" s="532"/>
      <c r="H35" s="111" t="s">
        <v>72</v>
      </c>
      <c r="I35" s="111" t="s">
        <v>38</v>
      </c>
      <c r="J35" s="50"/>
      <c r="K35" s="6"/>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5.75" thickBot="1">
      <c r="A36" s="19"/>
      <c r="B36" s="49"/>
      <c r="C36" s="110" t="s">
        <v>65</v>
      </c>
      <c r="D36" s="533" t="s">
        <v>171</v>
      </c>
      <c r="E36" s="534"/>
      <c r="F36" s="535"/>
      <c r="G36" s="535"/>
      <c r="H36" s="536"/>
      <c r="I36" s="115"/>
      <c r="J36" s="50"/>
      <c r="K36" s="6"/>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28.5" customHeight="1" thickBot="1">
      <c r="A37" s="19"/>
      <c r="B37" s="49"/>
      <c r="C37" s="110"/>
      <c r="D37" s="524" t="s">
        <v>172</v>
      </c>
      <c r="E37" s="525"/>
      <c r="F37" s="526"/>
      <c r="G37" s="526"/>
      <c r="H37" s="527"/>
      <c r="I37" s="180"/>
      <c r="J37" s="50"/>
      <c r="K37" s="6"/>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146.25" customHeight="1" thickBot="1">
      <c r="A38" s="19"/>
      <c r="B38" s="49"/>
      <c r="C38" s="110"/>
      <c r="D38" s="508" t="s">
        <v>733</v>
      </c>
      <c r="E38" s="508"/>
      <c r="F38" s="508" t="s">
        <v>734</v>
      </c>
      <c r="G38" s="508"/>
      <c r="H38" s="280" t="s">
        <v>825</v>
      </c>
      <c r="I38" s="180" t="s">
        <v>240</v>
      </c>
      <c r="J38" s="50"/>
      <c r="K38" s="6"/>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46.25" customHeight="1" thickBot="1">
      <c r="A39" s="19"/>
      <c r="B39" s="49"/>
      <c r="C39" s="110"/>
      <c r="D39" s="528" t="s">
        <v>721</v>
      </c>
      <c r="E39" s="529"/>
      <c r="F39" s="519" t="s">
        <v>735</v>
      </c>
      <c r="G39" s="520"/>
      <c r="H39" s="279" t="s">
        <v>764</v>
      </c>
      <c r="I39" s="180" t="s">
        <v>241</v>
      </c>
      <c r="J39" s="50"/>
      <c r="K39" s="6"/>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190.5" customHeight="1" thickBot="1">
      <c r="A40" s="19"/>
      <c r="B40" s="49"/>
      <c r="C40" s="110"/>
      <c r="D40" s="508" t="s">
        <v>791</v>
      </c>
      <c r="E40" s="508"/>
      <c r="F40" s="530" t="s">
        <v>823</v>
      </c>
      <c r="G40" s="508"/>
      <c r="H40" s="279" t="s">
        <v>826</v>
      </c>
      <c r="I40" s="180" t="s">
        <v>240</v>
      </c>
      <c r="J40" s="50"/>
      <c r="K40" s="6"/>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04.25" customHeight="1" thickBot="1">
      <c r="A41" s="19"/>
      <c r="B41" s="49"/>
      <c r="C41" s="110"/>
      <c r="D41" s="517" t="s">
        <v>736</v>
      </c>
      <c r="E41" s="518"/>
      <c r="F41" s="519" t="s">
        <v>792</v>
      </c>
      <c r="G41" s="520"/>
      <c r="H41" s="279" t="s">
        <v>737</v>
      </c>
      <c r="I41" s="180" t="s">
        <v>1</v>
      </c>
      <c r="J41" s="50"/>
      <c r="K41" s="6"/>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5.75" thickBot="1">
      <c r="A42" s="19"/>
      <c r="B42" s="49"/>
      <c r="C42" s="110"/>
      <c r="D42" s="512" t="s">
        <v>173</v>
      </c>
      <c r="E42" s="513"/>
      <c r="F42" s="514"/>
      <c r="G42" s="514"/>
      <c r="H42" s="515"/>
      <c r="I42" s="180"/>
      <c r="J42" s="50"/>
      <c r="K42" s="6"/>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46.25" customHeight="1" thickBot="1">
      <c r="A43" s="19"/>
      <c r="B43" s="49"/>
      <c r="C43" s="110"/>
      <c r="D43" s="506" t="s">
        <v>738</v>
      </c>
      <c r="E43" s="506"/>
      <c r="F43" s="521" t="s">
        <v>744</v>
      </c>
      <c r="G43" s="522"/>
      <c r="H43" s="237" t="s">
        <v>745</v>
      </c>
      <c r="I43" s="180" t="s">
        <v>1</v>
      </c>
      <c r="J43" s="50"/>
      <c r="K43" s="6"/>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46.25" customHeight="1" thickBot="1">
      <c r="A44" s="19"/>
      <c r="B44" s="49"/>
      <c r="C44" s="110"/>
      <c r="D44" s="516" t="s">
        <v>739</v>
      </c>
      <c r="E44" s="511"/>
      <c r="F44" s="523" t="s">
        <v>827</v>
      </c>
      <c r="G44" s="518"/>
      <c r="H44" s="281" t="s">
        <v>746</v>
      </c>
      <c r="I44" s="180" t="s">
        <v>241</v>
      </c>
      <c r="J44" s="50"/>
      <c r="K44" s="6"/>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46.25" customHeight="1" thickBot="1">
      <c r="A45" s="19"/>
      <c r="B45" s="49"/>
      <c r="C45" s="110"/>
      <c r="D45" s="508" t="s">
        <v>740</v>
      </c>
      <c r="E45" s="509"/>
      <c r="F45" s="507" t="s">
        <v>714</v>
      </c>
      <c r="G45" s="506"/>
      <c r="H45" s="281" t="s">
        <v>747</v>
      </c>
      <c r="I45" s="180" t="s">
        <v>1</v>
      </c>
      <c r="J45" s="50"/>
      <c r="K45" s="6"/>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240.75" customHeight="1" thickBot="1">
      <c r="A46" s="19"/>
      <c r="B46" s="49"/>
      <c r="C46" s="110"/>
      <c r="D46" s="510" t="s">
        <v>741</v>
      </c>
      <c r="E46" s="511"/>
      <c r="F46" s="507" t="s">
        <v>715</v>
      </c>
      <c r="G46" s="506"/>
      <c r="H46" s="237" t="s">
        <v>769</v>
      </c>
      <c r="I46" s="180" t="s">
        <v>1</v>
      </c>
      <c r="J46" s="50"/>
      <c r="K46" s="6"/>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thickBot="1">
      <c r="A47" s="19"/>
      <c r="B47" s="49"/>
      <c r="C47" s="110"/>
      <c r="D47" s="512" t="s">
        <v>121</v>
      </c>
      <c r="E47" s="513"/>
      <c r="F47" s="514"/>
      <c r="G47" s="514"/>
      <c r="H47" s="515"/>
      <c r="I47" s="180"/>
      <c r="J47" s="50"/>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46.25" customHeight="1" thickBot="1">
      <c r="A48" s="19"/>
      <c r="B48" s="49"/>
      <c r="C48" s="110"/>
      <c r="D48" s="516" t="s">
        <v>742</v>
      </c>
      <c r="E48" s="511"/>
      <c r="F48" s="507" t="s">
        <v>716</v>
      </c>
      <c r="G48" s="506"/>
      <c r="H48" s="237" t="s">
        <v>717</v>
      </c>
      <c r="I48" s="180" t="s">
        <v>1</v>
      </c>
      <c r="J48" s="50"/>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173.25" customHeight="1" thickBot="1">
      <c r="A49" s="19"/>
      <c r="B49" s="49"/>
      <c r="C49" s="110"/>
      <c r="D49" s="506" t="s">
        <v>743</v>
      </c>
      <c r="E49" s="506"/>
      <c r="F49" s="507" t="s">
        <v>793</v>
      </c>
      <c r="G49" s="506"/>
      <c r="H49" s="237" t="s">
        <v>748</v>
      </c>
      <c r="I49" s="180" t="s">
        <v>1</v>
      </c>
      <c r="J49" s="50"/>
      <c r="K49" s="6"/>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44" customHeight="1" thickBot="1">
      <c r="A50" s="19"/>
      <c r="B50" s="49"/>
      <c r="C50" s="110"/>
      <c r="D50" s="506" t="s">
        <v>730</v>
      </c>
      <c r="E50" s="506"/>
      <c r="F50" s="507" t="s">
        <v>206</v>
      </c>
      <c r="G50" s="506"/>
      <c r="H50" s="241" t="s">
        <v>829</v>
      </c>
      <c r="I50" s="180" t="s">
        <v>1</v>
      </c>
      <c r="J50" s="50"/>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18.75" customHeight="1" thickBot="1">
      <c r="A51" s="19"/>
      <c r="B51" s="49"/>
      <c r="C51" s="46"/>
      <c r="D51" s="46"/>
      <c r="E51" s="46"/>
      <c r="F51" s="46"/>
      <c r="G51" s="46"/>
      <c r="H51" s="117" t="s">
        <v>68</v>
      </c>
      <c r="I51" s="238" t="s">
        <v>1</v>
      </c>
      <c r="J51" s="50"/>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c r="A52" s="19"/>
      <c r="B52" s="49"/>
      <c r="C52" s="46"/>
      <c r="D52" s="151" t="s">
        <v>212</v>
      </c>
      <c r="E52" s="170"/>
      <c r="F52" s="46"/>
      <c r="G52" s="46"/>
      <c r="H52" s="118"/>
      <c r="I52" s="46"/>
      <c r="J52" s="50"/>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c r="A53" s="19"/>
      <c r="B53" s="49"/>
      <c r="C53" s="46"/>
      <c r="D53" s="91" t="s">
        <v>6</v>
      </c>
      <c r="E53" s="555" t="s">
        <v>239</v>
      </c>
      <c r="F53" s="556"/>
      <c r="G53" s="556"/>
      <c r="H53" s="557"/>
      <c r="I53" s="46"/>
      <c r="J53" s="50"/>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c r="A54" s="19"/>
      <c r="B54" s="49"/>
      <c r="C54" s="46"/>
      <c r="D54" s="91" t="s">
        <v>7</v>
      </c>
      <c r="E54" s="563" t="s">
        <v>238</v>
      </c>
      <c r="F54" s="556"/>
      <c r="G54" s="556"/>
      <c r="H54" s="557"/>
      <c r="I54" s="46"/>
      <c r="J54" s="50"/>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
      <c r="A55" s="19"/>
      <c r="B55" s="49"/>
      <c r="C55" s="46"/>
      <c r="D55" s="46"/>
      <c r="E55" s="46"/>
      <c r="F55" s="46"/>
      <c r="G55" s="46"/>
      <c r="H55" s="118"/>
      <c r="I55" s="46"/>
      <c r="J55" s="50"/>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15.75" customHeight="1" thickBot="1">
      <c r="A56" s="19"/>
      <c r="B56" s="49"/>
      <c r="C56" s="52"/>
      <c r="D56" s="532" t="s">
        <v>67</v>
      </c>
      <c r="E56" s="532"/>
      <c r="F56" s="532" t="s">
        <v>71</v>
      </c>
      <c r="G56" s="532"/>
      <c r="H56" s="111" t="s">
        <v>72</v>
      </c>
      <c r="I56" s="111" t="s">
        <v>38</v>
      </c>
      <c r="J56" s="50"/>
      <c r="K56" s="6"/>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ht="39.75" customHeight="1" thickBot="1">
      <c r="A57" s="19"/>
      <c r="B57" s="49"/>
      <c r="C57" s="110" t="s">
        <v>107</v>
      </c>
      <c r="D57" s="561"/>
      <c r="E57" s="562"/>
      <c r="F57" s="561"/>
      <c r="G57" s="562"/>
      <c r="H57" s="115"/>
      <c r="I57" s="115"/>
      <c r="J57" s="50"/>
      <c r="K57" s="6"/>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ht="39.75" customHeight="1" thickBot="1">
      <c r="A58" s="19"/>
      <c r="B58" s="49"/>
      <c r="C58" s="110"/>
      <c r="D58" s="561"/>
      <c r="E58" s="562"/>
      <c r="F58" s="561"/>
      <c r="G58" s="562"/>
      <c r="H58" s="115"/>
      <c r="I58" s="115"/>
      <c r="J58" s="50"/>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ht="177" customHeight="1" thickBot="1">
      <c r="A59" s="19"/>
      <c r="B59" s="49"/>
      <c r="C59" s="110"/>
      <c r="D59" s="561"/>
      <c r="E59" s="562"/>
      <c r="F59" s="561"/>
      <c r="G59" s="562"/>
      <c r="I59" s="115"/>
      <c r="J59" s="50"/>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ht="21.75" customHeight="1" thickBot="1">
      <c r="A60" s="19"/>
      <c r="B60" s="49"/>
      <c r="C60" s="46"/>
      <c r="D60" s="46"/>
      <c r="E60" s="46"/>
      <c r="F60" s="46"/>
      <c r="G60" s="46"/>
      <c r="H60" s="117" t="s">
        <v>68</v>
      </c>
      <c r="I60" s="119"/>
      <c r="J60" s="50"/>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ht="15.75" thickBot="1">
      <c r="A61" s="19"/>
      <c r="B61" s="49"/>
      <c r="C61" s="46"/>
      <c r="D61" s="151" t="s">
        <v>212</v>
      </c>
      <c r="E61" s="170"/>
      <c r="F61" s="46"/>
      <c r="G61" s="46"/>
      <c r="H61" s="118"/>
      <c r="I61" s="46"/>
      <c r="J61" s="50"/>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15.75" thickBot="1">
      <c r="A62" s="19"/>
      <c r="B62" s="49"/>
      <c r="C62" s="46"/>
      <c r="D62" s="91" t="s">
        <v>6</v>
      </c>
      <c r="E62" s="567"/>
      <c r="F62" s="568"/>
      <c r="G62" s="568"/>
      <c r="H62" s="569"/>
      <c r="I62" s="46"/>
      <c r="J62" s="50"/>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15.75" thickBot="1">
      <c r="A63" s="19"/>
      <c r="B63" s="49"/>
      <c r="C63" s="46"/>
      <c r="D63" s="91" t="s">
        <v>7</v>
      </c>
      <c r="E63" s="567"/>
      <c r="F63" s="568"/>
      <c r="G63" s="568"/>
      <c r="H63" s="569"/>
      <c r="I63" s="46"/>
      <c r="J63" s="50"/>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15.75" thickBot="1">
      <c r="A64" s="19"/>
      <c r="B64" s="49"/>
      <c r="C64" s="46"/>
      <c r="D64" s="91"/>
      <c r="E64" s="46"/>
      <c r="F64" s="46"/>
      <c r="G64" s="46"/>
      <c r="H64" s="46"/>
      <c r="I64" s="46"/>
      <c r="J64" s="50"/>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198" customHeight="1">
      <c r="A65" s="19"/>
      <c r="B65" s="49"/>
      <c r="C65" s="116"/>
      <c r="D65" s="570" t="s">
        <v>73</v>
      </c>
      <c r="E65" s="570"/>
      <c r="F65" s="545" t="s">
        <v>828</v>
      </c>
      <c r="G65" s="546"/>
      <c r="H65" s="546"/>
      <c r="I65" s="546"/>
      <c r="J65" s="50"/>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s="10" customFormat="1" ht="18.75" customHeight="1">
      <c r="A66" s="18"/>
      <c r="B66" s="49"/>
      <c r="C66" s="54"/>
      <c r="D66" s="54"/>
      <c r="E66" s="54"/>
      <c r="F66" s="54"/>
      <c r="G66" s="54"/>
      <c r="H66" s="113"/>
      <c r="I66" s="113"/>
      <c r="J66" s="50"/>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s="10" customFormat="1" ht="15.75" customHeight="1" thickBot="1">
      <c r="A67" s="18"/>
      <c r="B67" s="49"/>
      <c r="C67" s="46"/>
      <c r="D67" s="47"/>
      <c r="E67" s="47"/>
      <c r="F67" s="47"/>
      <c r="G67" s="90" t="s">
        <v>31</v>
      </c>
      <c r="H67" s="113"/>
      <c r="I67" s="113"/>
      <c r="J67" s="50"/>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s="10" customFormat="1" ht="78" customHeight="1">
      <c r="A68" s="18"/>
      <c r="B68" s="49"/>
      <c r="C68" s="46"/>
      <c r="D68" s="47"/>
      <c r="E68" s="47"/>
      <c r="F68" s="26" t="s">
        <v>32</v>
      </c>
      <c r="G68" s="571" t="s">
        <v>211</v>
      </c>
      <c r="H68" s="572"/>
      <c r="I68" s="573"/>
      <c r="J68" s="50"/>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s="10" customFormat="1" ht="54.75" customHeight="1">
      <c r="A69" s="18"/>
      <c r="B69" s="49"/>
      <c r="C69" s="46"/>
      <c r="D69" s="47"/>
      <c r="E69" s="47"/>
      <c r="F69" s="27" t="s">
        <v>33</v>
      </c>
      <c r="G69" s="558" t="s">
        <v>122</v>
      </c>
      <c r="H69" s="559"/>
      <c r="I69" s="560"/>
      <c r="J69" s="50"/>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s="10" customFormat="1" ht="58.5" customHeight="1">
      <c r="A70" s="18"/>
      <c r="B70" s="49"/>
      <c r="C70" s="46"/>
      <c r="D70" s="47"/>
      <c r="E70" s="47"/>
      <c r="F70" s="27" t="s">
        <v>34</v>
      </c>
      <c r="G70" s="558" t="s">
        <v>123</v>
      </c>
      <c r="H70" s="559"/>
      <c r="I70" s="560"/>
      <c r="J70" s="50"/>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ht="60" customHeight="1">
      <c r="A71" s="19"/>
      <c r="B71" s="49"/>
      <c r="C71" s="46"/>
      <c r="D71" s="47"/>
      <c r="E71" s="47"/>
      <c r="F71" s="27" t="s">
        <v>35</v>
      </c>
      <c r="G71" s="558" t="s">
        <v>124</v>
      </c>
      <c r="H71" s="559"/>
      <c r="I71" s="560"/>
      <c r="J71" s="50"/>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ht="54" customHeight="1">
      <c r="A72" s="19"/>
      <c r="B72" s="44"/>
      <c r="C72" s="46"/>
      <c r="D72" s="47"/>
      <c r="E72" s="47"/>
      <c r="F72" s="27" t="s">
        <v>36</v>
      </c>
      <c r="G72" s="558" t="s">
        <v>125</v>
      </c>
      <c r="H72" s="559"/>
      <c r="I72" s="560"/>
      <c r="J72" s="45"/>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ht="61.5" customHeight="1" thickBot="1">
      <c r="A73" s="19"/>
      <c r="B73" s="44"/>
      <c r="C73" s="46"/>
      <c r="D73" s="47"/>
      <c r="E73" s="47"/>
      <c r="F73" s="28" t="s">
        <v>37</v>
      </c>
      <c r="G73" s="564" t="s">
        <v>126</v>
      </c>
      <c r="H73" s="565"/>
      <c r="I73" s="566"/>
      <c r="J73" s="45"/>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44" ht="15.75" thickBot="1">
      <c r="A74" s="19"/>
      <c r="B74" s="55"/>
      <c r="C74" s="56"/>
      <c r="D74" s="57"/>
      <c r="E74" s="57"/>
      <c r="F74" s="57"/>
      <c r="G74" s="57"/>
      <c r="H74" s="114"/>
      <c r="I74" s="114"/>
      <c r="J74" s="58"/>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44" ht="49.5" customHeight="1">
      <c r="A75" s="19"/>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row>
    <row r="76" spans="1:44" ht="49.5" customHeight="1">
      <c r="A76" s="19"/>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row>
    <row r="77" spans="1:44" ht="49.5" customHeight="1">
      <c r="A77" s="19"/>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row>
    <row r="78" spans="1:44" ht="49.5" customHeight="1">
      <c r="A78" s="19"/>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row>
    <row r="79" spans="1:44" ht="49.5" customHeight="1">
      <c r="A79" s="19"/>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row>
    <row r="80" spans="1:44" ht="49.5" customHeight="1">
      <c r="A80" s="19"/>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row>
    <row r="81" spans="1:44" ht="15">
      <c r="A81" s="19"/>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row>
    <row r="82" spans="1:44" ht="15">
      <c r="A82" s="19"/>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row>
    <row r="83" spans="1:44" ht="15">
      <c r="A83" s="19"/>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row>
    <row r="84" spans="1:52" ht="15">
      <c r="A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row>
    <row r="85" spans="1:52" ht="15">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row>
    <row r="86" spans="1:52" ht="15">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row>
    <row r="87" spans="1:52" ht="15">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C112" s="104"/>
      <c r="D112" s="104"/>
      <c r="E112" s="104"/>
      <c r="F112" s="104"/>
      <c r="G112" s="104"/>
      <c r="H112" s="104"/>
      <c r="I112" s="104"/>
      <c r="J112" s="104"/>
      <c r="K112" s="104"/>
    </row>
    <row r="113" spans="1:11" ht="15">
      <c r="A113" s="104"/>
      <c r="B113" s="104"/>
      <c r="C113" s="104"/>
      <c r="D113" s="104"/>
      <c r="E113" s="104"/>
      <c r="F113" s="104"/>
      <c r="G113" s="104"/>
      <c r="H113" s="104"/>
      <c r="I113" s="104"/>
      <c r="J113" s="104"/>
      <c r="K113" s="104"/>
    </row>
    <row r="114" spans="1:11" ht="15">
      <c r="A114" s="104"/>
      <c r="B114" s="104"/>
      <c r="C114" s="104"/>
      <c r="D114" s="104"/>
      <c r="E114" s="104"/>
      <c r="F114" s="104"/>
      <c r="G114" s="104"/>
      <c r="H114" s="104"/>
      <c r="I114" s="104"/>
      <c r="J114" s="104"/>
      <c r="K114" s="104"/>
    </row>
    <row r="115" spans="1:11" ht="15">
      <c r="A115" s="104"/>
      <c r="B115" s="104"/>
      <c r="C115" s="104"/>
      <c r="D115" s="104"/>
      <c r="E115" s="104"/>
      <c r="F115" s="104"/>
      <c r="G115" s="104"/>
      <c r="H115" s="104"/>
      <c r="I115" s="104"/>
      <c r="J115" s="104"/>
      <c r="K115" s="104"/>
    </row>
    <row r="116" spans="1:11" ht="15">
      <c r="A116" s="104"/>
      <c r="B116" s="104"/>
      <c r="C116" s="104"/>
      <c r="D116" s="104"/>
      <c r="E116" s="104"/>
      <c r="F116" s="104"/>
      <c r="G116" s="104"/>
      <c r="H116" s="104"/>
      <c r="I116" s="104"/>
      <c r="J116" s="104"/>
      <c r="K116" s="104"/>
    </row>
    <row r="117" spans="1:11" ht="15">
      <c r="A117" s="104"/>
      <c r="B117" s="104"/>
      <c r="C117" s="104"/>
      <c r="D117" s="104"/>
      <c r="E117" s="104"/>
      <c r="F117" s="104"/>
      <c r="G117" s="104"/>
      <c r="H117" s="104"/>
      <c r="I117" s="104"/>
      <c r="J117" s="104"/>
      <c r="K117" s="104"/>
    </row>
    <row r="118" spans="1:11" ht="15">
      <c r="A118" s="104"/>
      <c r="B118" s="104"/>
      <c r="C118" s="104"/>
      <c r="D118" s="104"/>
      <c r="E118" s="104"/>
      <c r="F118" s="104"/>
      <c r="G118" s="104"/>
      <c r="H118" s="104"/>
      <c r="I118" s="104"/>
      <c r="J118" s="104"/>
      <c r="K118" s="104"/>
    </row>
    <row r="119" spans="1:11" ht="15">
      <c r="A119" s="104"/>
      <c r="B119" s="104"/>
      <c r="C119" s="104"/>
      <c r="D119" s="104"/>
      <c r="E119" s="104"/>
      <c r="F119" s="104"/>
      <c r="G119" s="104"/>
      <c r="H119" s="104"/>
      <c r="I119" s="104"/>
      <c r="J119" s="104"/>
      <c r="K119" s="104"/>
    </row>
    <row r="120" spans="1:11" ht="15">
      <c r="A120" s="104"/>
      <c r="B120" s="104"/>
      <c r="C120" s="104"/>
      <c r="D120" s="104"/>
      <c r="E120" s="104"/>
      <c r="F120" s="104"/>
      <c r="G120" s="104"/>
      <c r="H120" s="104"/>
      <c r="I120" s="104"/>
      <c r="J120" s="104"/>
      <c r="K120" s="104"/>
    </row>
    <row r="121" spans="1:11" ht="15">
      <c r="A121" s="104"/>
      <c r="B121" s="104"/>
      <c r="C121" s="104"/>
      <c r="D121" s="104"/>
      <c r="E121" s="104"/>
      <c r="F121" s="104"/>
      <c r="G121" s="104"/>
      <c r="H121" s="104"/>
      <c r="I121" s="104"/>
      <c r="J121" s="104"/>
      <c r="K121" s="104"/>
    </row>
    <row r="122" spans="1:11" ht="15">
      <c r="A122" s="104"/>
      <c r="B122" s="104"/>
      <c r="C122" s="104"/>
      <c r="D122" s="104"/>
      <c r="E122" s="104"/>
      <c r="F122" s="104"/>
      <c r="G122" s="104"/>
      <c r="H122" s="104"/>
      <c r="I122" s="104"/>
      <c r="J122" s="104"/>
      <c r="K122" s="104"/>
    </row>
    <row r="123" spans="1:11" ht="15">
      <c r="A123" s="104"/>
      <c r="B123" s="104"/>
      <c r="H123" s="104"/>
      <c r="I123" s="104"/>
      <c r="J123" s="104"/>
      <c r="K123" s="104"/>
    </row>
    <row r="124" spans="1:11" ht="15">
      <c r="A124" s="104"/>
      <c r="B124" s="104"/>
      <c r="H124" s="104"/>
      <c r="I124" s="104"/>
      <c r="J124" s="104"/>
      <c r="K124" s="104"/>
    </row>
    <row r="125" spans="1:11" ht="15">
      <c r="A125" s="104"/>
      <c r="B125" s="104"/>
      <c r="H125" s="104"/>
      <c r="I125" s="104"/>
      <c r="J125" s="104"/>
      <c r="K125" s="104"/>
    </row>
    <row r="126" spans="1:11" ht="15">
      <c r="A126" s="104"/>
      <c r="B126" s="104"/>
      <c r="H126" s="104"/>
      <c r="I126" s="104"/>
      <c r="J126" s="104"/>
      <c r="K126" s="104"/>
    </row>
    <row r="127" spans="1:11" ht="15">
      <c r="A127" s="104"/>
      <c r="B127" s="104"/>
      <c r="H127" s="104"/>
      <c r="I127" s="104"/>
      <c r="J127" s="104"/>
      <c r="K127" s="104"/>
    </row>
    <row r="128" spans="1:11" ht="15">
      <c r="A128" s="104"/>
      <c r="B128" s="104"/>
      <c r="H128" s="104"/>
      <c r="I128" s="104"/>
      <c r="J128" s="104"/>
      <c r="K128" s="104"/>
    </row>
    <row r="129" spans="1:11" ht="15">
      <c r="A129" s="104"/>
      <c r="B129" s="104"/>
      <c r="H129" s="104"/>
      <c r="I129" s="104"/>
      <c r="J129" s="104"/>
      <c r="K129" s="104"/>
    </row>
    <row r="130" spans="1:11" ht="15">
      <c r="A130" s="104"/>
      <c r="B130" s="104"/>
      <c r="H130" s="104"/>
      <c r="I130" s="104"/>
      <c r="J130" s="104"/>
      <c r="K130" s="104"/>
    </row>
    <row r="131" spans="1:11" ht="15">
      <c r="A131" s="104"/>
      <c r="B131" s="104"/>
      <c r="H131" s="104"/>
      <c r="I131" s="104"/>
      <c r="J131" s="104"/>
      <c r="K131" s="104"/>
    </row>
    <row r="132" spans="2:10" ht="15">
      <c r="B132" s="104"/>
      <c r="J132" s="104"/>
    </row>
  </sheetData>
  <sheetProtection/>
  <mergeCells count="83">
    <mergeCell ref="G73:I73"/>
    <mergeCell ref="D59:E59"/>
    <mergeCell ref="F59:G59"/>
    <mergeCell ref="E62:H62"/>
    <mergeCell ref="E63:H63"/>
    <mergeCell ref="D65:E65"/>
    <mergeCell ref="F65:I65"/>
    <mergeCell ref="G68:I68"/>
    <mergeCell ref="D50:E50"/>
    <mergeCell ref="F50:G50"/>
    <mergeCell ref="E53:H53"/>
    <mergeCell ref="F57:G57"/>
    <mergeCell ref="G69:I69"/>
    <mergeCell ref="D58:E58"/>
    <mergeCell ref="F58:G58"/>
    <mergeCell ref="F21:G21"/>
    <mergeCell ref="G72:I72"/>
    <mergeCell ref="G71:I71"/>
    <mergeCell ref="D56:E56"/>
    <mergeCell ref="F56:G56"/>
    <mergeCell ref="D57:E57"/>
    <mergeCell ref="E54:H54"/>
    <mergeCell ref="E27:H27"/>
    <mergeCell ref="C29:H29"/>
    <mergeCell ref="G70:I70"/>
    <mergeCell ref="D30:I33"/>
    <mergeCell ref="D35:E35"/>
    <mergeCell ref="F35:G35"/>
    <mergeCell ref="D25:I25"/>
    <mergeCell ref="E26:H26"/>
    <mergeCell ref="D36:H36"/>
    <mergeCell ref="D22:E22"/>
    <mergeCell ref="D18:E18"/>
    <mergeCell ref="D19:H19"/>
    <mergeCell ref="D14:H14"/>
    <mergeCell ref="D20:E20"/>
    <mergeCell ref="D12:E12"/>
    <mergeCell ref="F22:G22"/>
    <mergeCell ref="D15:E15"/>
    <mergeCell ref="F15:G15"/>
    <mergeCell ref="F20:G20"/>
    <mergeCell ref="D11:E11"/>
    <mergeCell ref="D16:E16"/>
    <mergeCell ref="F16:G16"/>
    <mergeCell ref="D17:E17"/>
    <mergeCell ref="F17:G17"/>
    <mergeCell ref="D9:H9"/>
    <mergeCell ref="D10:E10"/>
    <mergeCell ref="D13:E13"/>
    <mergeCell ref="F13:G13"/>
    <mergeCell ref="F18:G18"/>
    <mergeCell ref="D21:E21"/>
    <mergeCell ref="C3:I3"/>
    <mergeCell ref="C4:I4"/>
    <mergeCell ref="D7:E7"/>
    <mergeCell ref="F7:G7"/>
    <mergeCell ref="D8:H8"/>
    <mergeCell ref="F12:G12"/>
    <mergeCell ref="F11:G11"/>
    <mergeCell ref="F10:G10"/>
    <mergeCell ref="D37:H37"/>
    <mergeCell ref="D38:E38"/>
    <mergeCell ref="F38:G38"/>
    <mergeCell ref="D39:E39"/>
    <mergeCell ref="F39:G39"/>
    <mergeCell ref="D40:E40"/>
    <mergeCell ref="F40:G40"/>
    <mergeCell ref="D41:E41"/>
    <mergeCell ref="F41:G41"/>
    <mergeCell ref="D42:H42"/>
    <mergeCell ref="D43:E43"/>
    <mergeCell ref="F43:G43"/>
    <mergeCell ref="D44:E44"/>
    <mergeCell ref="F44:G44"/>
    <mergeCell ref="D49:E49"/>
    <mergeCell ref="F49:G49"/>
    <mergeCell ref="D45:E45"/>
    <mergeCell ref="F45:G45"/>
    <mergeCell ref="D46:E46"/>
    <mergeCell ref="F46:G46"/>
    <mergeCell ref="D47:H47"/>
    <mergeCell ref="D48:E48"/>
    <mergeCell ref="F48:G48"/>
  </mergeCells>
  <hyperlinks>
    <hyperlink ref="E27" r:id="rId1" display="sonia.suazo@gmail.com "/>
    <hyperlink ref="E54" r:id="rId2" display="dennis.funes@undp.org"/>
  </hyperlinks>
  <printOptions/>
  <pageMargins left="0.2" right="0.21" top="0.17" bottom="0.17" header="0.17" footer="0.17"/>
  <pageSetup horizontalDpi="600" verticalDpi="600" orientation="landscape" r:id="rId3"/>
</worksheet>
</file>

<file path=xl/worksheets/sheet6.xml><?xml version="1.0" encoding="utf-8"?>
<worksheet xmlns="http://schemas.openxmlformats.org/spreadsheetml/2006/main" xmlns:r="http://schemas.openxmlformats.org/officeDocument/2006/relationships">
  <dimension ref="B2:I23"/>
  <sheetViews>
    <sheetView zoomScale="90" zoomScaleNormal="90" zoomScalePageLayoutView="0" workbookViewId="0" topLeftCell="A1">
      <selection activeCell="J21" sqref="J21"/>
    </sheetView>
  </sheetViews>
  <sheetFormatPr defaultColWidth="9.140625" defaultRowHeight="15"/>
  <cols>
    <col min="1" max="1" width="1.421875" style="0" customWidth="1"/>
    <col min="2" max="2" width="1.8515625" style="0" customWidth="1"/>
    <col min="3" max="3" width="40.7109375" style="0" customWidth="1"/>
    <col min="4" max="4" width="11.57421875" style="0" customWidth="1"/>
    <col min="5" max="5" width="22.421875" style="0" customWidth="1"/>
    <col min="6" max="6" width="47.28125" style="0" customWidth="1"/>
    <col min="7" max="7" width="113.57421875" style="0" customWidth="1"/>
    <col min="8" max="8" width="50.8515625" style="0" customWidth="1"/>
    <col min="9" max="9" width="16.57421875" style="0" customWidth="1"/>
    <col min="10" max="10" width="9.421875" style="0" customWidth="1"/>
    <col min="11" max="11" width="13.421875" style="0" customWidth="1"/>
    <col min="12" max="12" width="17.28125" style="0" customWidth="1"/>
  </cols>
  <sheetData>
    <row r="1" ht="15.75" thickBot="1"/>
    <row r="2" spans="2:9" ht="15.75" thickBot="1">
      <c r="B2" s="40"/>
      <c r="C2" s="41"/>
      <c r="D2" s="42"/>
      <c r="E2" s="42"/>
      <c r="F2" s="42"/>
      <c r="G2" s="42"/>
      <c r="H2" s="42"/>
      <c r="I2" s="43"/>
    </row>
    <row r="3" spans="2:9" ht="21" thickBot="1">
      <c r="B3" s="97"/>
      <c r="C3" s="466" t="s">
        <v>59</v>
      </c>
      <c r="D3" s="588"/>
      <c r="E3" s="588"/>
      <c r="F3" s="588"/>
      <c r="G3" s="588"/>
      <c r="H3" s="589"/>
      <c r="I3" s="99"/>
    </row>
    <row r="4" spans="2:9" ht="15">
      <c r="B4" s="44"/>
      <c r="C4" s="590" t="s">
        <v>60</v>
      </c>
      <c r="D4" s="590"/>
      <c r="E4" s="590"/>
      <c r="F4" s="590"/>
      <c r="G4" s="590"/>
      <c r="H4" s="590"/>
      <c r="I4" s="45"/>
    </row>
    <row r="5" spans="2:9" ht="15">
      <c r="B5" s="44"/>
      <c r="C5" s="591"/>
      <c r="D5" s="591"/>
      <c r="E5" s="591"/>
      <c r="F5" s="591"/>
      <c r="G5" s="591"/>
      <c r="H5" s="591"/>
      <c r="I5" s="45"/>
    </row>
    <row r="6" spans="2:9" ht="30.75" customHeight="1">
      <c r="B6" s="44"/>
      <c r="C6" s="592" t="s">
        <v>61</v>
      </c>
      <c r="D6" s="592"/>
      <c r="E6" s="47"/>
      <c r="F6" s="47"/>
      <c r="G6" s="47"/>
      <c r="H6" s="47"/>
      <c r="I6" s="45"/>
    </row>
    <row r="7" spans="2:9" ht="30.75" customHeight="1">
      <c r="B7" s="44"/>
      <c r="C7" s="272" t="s">
        <v>58</v>
      </c>
      <c r="D7" s="601" t="s">
        <v>57</v>
      </c>
      <c r="E7" s="601"/>
      <c r="F7" s="270" t="s">
        <v>55</v>
      </c>
      <c r="G7" s="273" t="s">
        <v>98</v>
      </c>
      <c r="H7" s="273" t="s">
        <v>108</v>
      </c>
      <c r="I7" s="45"/>
    </row>
    <row r="8" spans="2:9" ht="103.5" customHeight="1">
      <c r="B8" s="44"/>
      <c r="C8" s="593" t="s">
        <v>794</v>
      </c>
      <c r="D8" s="575" t="s">
        <v>749</v>
      </c>
      <c r="E8" s="575"/>
      <c r="F8" s="228" t="s">
        <v>750</v>
      </c>
      <c r="G8" s="374" t="s">
        <v>807</v>
      </c>
      <c r="H8" s="388" t="s">
        <v>751</v>
      </c>
      <c r="I8" s="45"/>
    </row>
    <row r="9" spans="2:9" ht="87.75" customHeight="1">
      <c r="B9" s="44"/>
      <c r="C9" s="594"/>
      <c r="D9" s="580" t="s">
        <v>752</v>
      </c>
      <c r="E9" s="581"/>
      <c r="F9" s="228" t="s">
        <v>718</v>
      </c>
      <c r="G9" s="374" t="s">
        <v>719</v>
      </c>
      <c r="H9" s="386" t="s">
        <v>753</v>
      </c>
      <c r="I9" s="45"/>
    </row>
    <row r="10" spans="2:9" ht="60" customHeight="1">
      <c r="B10" s="44"/>
      <c r="C10" s="594"/>
      <c r="D10" s="574" t="s">
        <v>754</v>
      </c>
      <c r="E10" s="574"/>
      <c r="F10" s="386" t="s">
        <v>755</v>
      </c>
      <c r="G10" s="374" t="s">
        <v>830</v>
      </c>
      <c r="H10" s="389" t="s">
        <v>756</v>
      </c>
      <c r="I10" s="45"/>
    </row>
    <row r="11" spans="2:9" ht="117.75" customHeight="1" thickBot="1">
      <c r="B11" s="44"/>
      <c r="C11" s="595"/>
      <c r="D11" s="574" t="s">
        <v>757</v>
      </c>
      <c r="E11" s="574"/>
      <c r="F11" s="387" t="s">
        <v>758</v>
      </c>
      <c r="G11" s="374" t="s">
        <v>831</v>
      </c>
      <c r="H11" s="386" t="s">
        <v>759</v>
      </c>
      <c r="I11" s="45"/>
    </row>
    <row r="12" spans="2:9" s="11" customFormat="1" ht="126" customHeight="1">
      <c r="B12" s="284"/>
      <c r="C12" s="596" t="s">
        <v>203</v>
      </c>
      <c r="D12" s="599" t="s">
        <v>174</v>
      </c>
      <c r="E12" s="600"/>
      <c r="F12" s="285" t="s">
        <v>175</v>
      </c>
      <c r="G12" s="374" t="s">
        <v>795</v>
      </c>
      <c r="H12" s="285" t="s">
        <v>176</v>
      </c>
      <c r="I12" s="286"/>
    </row>
    <row r="13" spans="2:9" ht="60" customHeight="1">
      <c r="B13" s="49"/>
      <c r="C13" s="597"/>
      <c r="D13" s="578" t="s">
        <v>179</v>
      </c>
      <c r="E13" s="579"/>
      <c r="F13" s="375" t="s">
        <v>178</v>
      </c>
      <c r="G13" s="376" t="s">
        <v>796</v>
      </c>
      <c r="H13" s="152" t="s">
        <v>177</v>
      </c>
      <c r="I13" s="50"/>
    </row>
    <row r="14" spans="2:9" ht="132" customHeight="1">
      <c r="B14" s="49"/>
      <c r="C14" s="597"/>
      <c r="D14" s="578" t="s">
        <v>180</v>
      </c>
      <c r="E14" s="579"/>
      <c r="F14" s="379" t="s">
        <v>181</v>
      </c>
      <c r="G14" s="378" t="s">
        <v>797</v>
      </c>
      <c r="H14" s="152" t="s">
        <v>182</v>
      </c>
      <c r="I14" s="50"/>
    </row>
    <row r="15" spans="2:9" ht="109.5" customHeight="1" thickBot="1">
      <c r="B15" s="49"/>
      <c r="C15" s="598"/>
      <c r="D15" s="576" t="s">
        <v>183</v>
      </c>
      <c r="E15" s="577"/>
      <c r="F15" s="160" t="s">
        <v>184</v>
      </c>
      <c r="G15" s="378" t="s">
        <v>798</v>
      </c>
      <c r="H15" s="160" t="s">
        <v>185</v>
      </c>
      <c r="I15" s="50"/>
    </row>
    <row r="16" spans="2:9" ht="240" customHeight="1">
      <c r="B16" s="49"/>
      <c r="C16" s="596" t="s">
        <v>204</v>
      </c>
      <c r="D16" s="582" t="s">
        <v>186</v>
      </c>
      <c r="E16" s="583"/>
      <c r="F16" s="157" t="s">
        <v>187</v>
      </c>
      <c r="G16" s="377" t="s">
        <v>799</v>
      </c>
      <c r="H16" s="158" t="s">
        <v>188</v>
      </c>
      <c r="I16" s="50"/>
    </row>
    <row r="17" spans="2:9" ht="144" customHeight="1">
      <c r="B17" s="49"/>
      <c r="C17" s="597"/>
      <c r="D17" s="578" t="s">
        <v>189</v>
      </c>
      <c r="E17" s="579"/>
      <c r="F17" s="105" t="s">
        <v>190</v>
      </c>
      <c r="G17" s="378" t="s">
        <v>800</v>
      </c>
      <c r="H17" s="105" t="s">
        <v>191</v>
      </c>
      <c r="I17" s="50"/>
    </row>
    <row r="18" spans="2:9" ht="217.5" customHeight="1">
      <c r="B18" s="49"/>
      <c r="C18" s="597"/>
      <c r="D18" s="586" t="s">
        <v>804</v>
      </c>
      <c r="E18" s="587"/>
      <c r="F18" s="372" t="s">
        <v>207</v>
      </c>
      <c r="G18" s="381" t="s">
        <v>770</v>
      </c>
      <c r="H18" s="382" t="s">
        <v>803</v>
      </c>
      <c r="I18" s="50"/>
    </row>
    <row r="19" spans="2:9" ht="163.5" customHeight="1" thickBot="1">
      <c r="B19" s="49"/>
      <c r="C19" s="598"/>
      <c r="D19" s="576" t="s">
        <v>192</v>
      </c>
      <c r="E19" s="577"/>
      <c r="F19" s="160" t="s">
        <v>193</v>
      </c>
      <c r="G19" s="278" t="s">
        <v>720</v>
      </c>
      <c r="H19" s="160" t="s">
        <v>194</v>
      </c>
      <c r="I19" s="50"/>
    </row>
    <row r="20" spans="2:9" ht="205.5" customHeight="1">
      <c r="B20" s="49"/>
      <c r="C20" s="231" t="s">
        <v>118</v>
      </c>
      <c r="D20" s="582" t="s">
        <v>195</v>
      </c>
      <c r="E20" s="583"/>
      <c r="F20" s="159" t="s">
        <v>196</v>
      </c>
      <c r="G20" s="378" t="s">
        <v>801</v>
      </c>
      <c r="H20" s="159" t="s">
        <v>197</v>
      </c>
      <c r="I20" s="50"/>
    </row>
    <row r="21" spans="2:9" ht="138.75" customHeight="1">
      <c r="B21" s="49"/>
      <c r="C21" s="171"/>
      <c r="D21" s="584" t="s">
        <v>198</v>
      </c>
      <c r="E21" s="585"/>
      <c r="F21" s="152" t="s">
        <v>213</v>
      </c>
      <c r="G21" s="377" t="s">
        <v>802</v>
      </c>
      <c r="H21" s="178" t="s">
        <v>199</v>
      </c>
      <c r="I21" s="50"/>
    </row>
    <row r="22" spans="2:9" ht="107.25" customHeight="1" thickBot="1">
      <c r="B22" s="49"/>
      <c r="C22" s="172"/>
      <c r="D22" s="578" t="s">
        <v>200</v>
      </c>
      <c r="E22" s="579"/>
      <c r="F22" s="152" t="s">
        <v>201</v>
      </c>
      <c r="G22" s="380" t="s">
        <v>242</v>
      </c>
      <c r="H22" s="160" t="s">
        <v>202</v>
      </c>
      <c r="I22" s="50"/>
    </row>
    <row r="23" spans="2:9" ht="15.75" thickBot="1">
      <c r="B23" s="107"/>
      <c r="C23" s="108"/>
      <c r="D23" s="108"/>
      <c r="E23" s="108"/>
      <c r="F23" s="108"/>
      <c r="G23" s="108"/>
      <c r="H23" s="108"/>
      <c r="I23" s="109"/>
    </row>
  </sheetData>
  <sheetProtection/>
  <mergeCells count="23">
    <mergeCell ref="C3:H3"/>
    <mergeCell ref="C4:H4"/>
    <mergeCell ref="C5:H5"/>
    <mergeCell ref="C6:D6"/>
    <mergeCell ref="D17:E17"/>
    <mergeCell ref="C8:C11"/>
    <mergeCell ref="C16:C19"/>
    <mergeCell ref="D12:E12"/>
    <mergeCell ref="C12:C15"/>
    <mergeCell ref="D7:E7"/>
    <mergeCell ref="D20:E20"/>
    <mergeCell ref="D22:E22"/>
    <mergeCell ref="D21:E21"/>
    <mergeCell ref="D18:E18"/>
    <mergeCell ref="D15:E15"/>
    <mergeCell ref="D16:E16"/>
    <mergeCell ref="D10:E10"/>
    <mergeCell ref="D11:E11"/>
    <mergeCell ref="D8:E8"/>
    <mergeCell ref="D19:E19"/>
    <mergeCell ref="D13:E13"/>
    <mergeCell ref="D14:E14"/>
    <mergeCell ref="D9:E9"/>
  </mergeCells>
  <printOptions/>
  <pageMargins left="0.25" right="0.25" top="0.17" bottom="0.17" header="0.17" footer="0.17"/>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B2:E34"/>
  <sheetViews>
    <sheetView zoomScale="110" zoomScaleNormal="110" zoomScalePageLayoutView="0" workbookViewId="0" topLeftCell="A25">
      <selection activeCell="C8" sqref="C8"/>
    </sheetView>
  </sheetViews>
  <sheetFormatPr defaultColWidth="9.140625" defaultRowHeight="15"/>
  <cols>
    <col min="1" max="2" width="11.421875" style="0" customWidth="1"/>
    <col min="3" max="3" width="43.00390625" style="0" customWidth="1"/>
    <col min="4" max="4" width="87.8515625" style="0" customWidth="1"/>
    <col min="5" max="6" width="11.421875" style="0" customWidth="1"/>
    <col min="7" max="7" width="42.57421875" style="0" customWidth="1"/>
  </cols>
  <sheetData>
    <row r="1" ht="15.75" thickBot="1"/>
    <row r="2" spans="2:5" ht="15.75" thickBot="1">
      <c r="B2" s="120"/>
      <c r="C2" s="72"/>
      <c r="D2" s="72"/>
      <c r="E2" s="73"/>
    </row>
    <row r="3" spans="2:5" ht="19.5" thickBot="1">
      <c r="B3" s="121"/>
      <c r="C3" s="603" t="s">
        <v>74</v>
      </c>
      <c r="D3" s="604"/>
      <c r="E3" s="122"/>
    </row>
    <row r="4" spans="2:5" ht="15">
      <c r="B4" s="121"/>
      <c r="C4" s="123"/>
      <c r="D4" s="123"/>
      <c r="E4" s="122"/>
    </row>
    <row r="5" spans="2:5" ht="15.75" thickBot="1">
      <c r="B5" s="121"/>
      <c r="C5" s="124" t="s">
        <v>75</v>
      </c>
      <c r="D5" s="123"/>
      <c r="E5" s="122"/>
    </row>
    <row r="6" spans="2:5" ht="15.75" thickBot="1">
      <c r="B6" s="121"/>
      <c r="C6" s="133" t="s">
        <v>76</v>
      </c>
      <c r="D6" s="134" t="s">
        <v>77</v>
      </c>
      <c r="E6" s="122"/>
    </row>
    <row r="7" spans="2:5" ht="100.5" customHeight="1" thickBot="1">
      <c r="B7" s="121"/>
      <c r="C7" s="125" t="s">
        <v>78</v>
      </c>
      <c r="D7" s="383" t="s">
        <v>832</v>
      </c>
      <c r="E7" s="122"/>
    </row>
    <row r="8" spans="2:5" ht="125.25" customHeight="1" thickBot="1">
      <c r="B8" s="121"/>
      <c r="C8" s="126" t="s">
        <v>106</v>
      </c>
      <c r="D8" s="384" t="s">
        <v>833</v>
      </c>
      <c r="E8" s="122"/>
    </row>
    <row r="9" spans="2:5" ht="47.25" customHeight="1" thickBot="1">
      <c r="B9" s="121"/>
      <c r="C9" s="127" t="s">
        <v>79</v>
      </c>
      <c r="D9" s="385" t="s">
        <v>760</v>
      </c>
      <c r="E9" s="122"/>
    </row>
    <row r="10" spans="2:5" ht="78" customHeight="1" thickBot="1">
      <c r="B10" s="121"/>
      <c r="C10" s="125" t="s">
        <v>99</v>
      </c>
      <c r="D10" s="383" t="s">
        <v>805</v>
      </c>
      <c r="E10" s="122"/>
    </row>
    <row r="11" spans="2:5" ht="15">
      <c r="B11" s="121"/>
      <c r="C11" s="123"/>
      <c r="D11" s="123"/>
      <c r="E11" s="122"/>
    </row>
    <row r="12" spans="2:5" ht="15.75" thickBot="1">
      <c r="B12" s="121"/>
      <c r="C12" s="605" t="s">
        <v>92</v>
      </c>
      <c r="D12" s="605"/>
      <c r="E12" s="122"/>
    </row>
    <row r="13" spans="2:5" ht="15.75" thickBot="1">
      <c r="B13" s="121"/>
      <c r="C13" s="135" t="s">
        <v>80</v>
      </c>
      <c r="D13" s="135" t="s">
        <v>77</v>
      </c>
      <c r="E13" s="122"/>
    </row>
    <row r="14" spans="2:5" ht="15.75" thickBot="1">
      <c r="B14" s="121"/>
      <c r="C14" s="602" t="s">
        <v>217</v>
      </c>
      <c r="D14" s="602"/>
      <c r="E14" s="122"/>
    </row>
    <row r="15" spans="2:5" ht="30.75" thickBot="1">
      <c r="B15" s="121"/>
      <c r="C15" s="127" t="s">
        <v>218</v>
      </c>
      <c r="D15" s="233"/>
      <c r="E15" s="122"/>
    </row>
    <row r="16" spans="2:5" ht="30.75" thickBot="1">
      <c r="B16" s="121"/>
      <c r="C16" s="127" t="s">
        <v>214</v>
      </c>
      <c r="D16" s="233"/>
      <c r="E16" s="122"/>
    </row>
    <row r="17" spans="2:5" ht="15.75" thickBot="1">
      <c r="B17" s="121"/>
      <c r="C17" s="128" t="s">
        <v>81</v>
      </c>
      <c r="D17" s="233"/>
      <c r="E17" s="122"/>
    </row>
    <row r="18" spans="2:5" ht="15.75" thickBot="1">
      <c r="B18" s="121"/>
      <c r="C18" s="602" t="s">
        <v>215</v>
      </c>
      <c r="D18" s="602"/>
      <c r="E18" s="122"/>
    </row>
    <row r="19" spans="2:5" ht="45.75" thickBot="1">
      <c r="B19" s="121"/>
      <c r="C19" s="127" t="s">
        <v>216</v>
      </c>
      <c r="D19" s="233"/>
      <c r="E19" s="122"/>
    </row>
    <row r="20" spans="2:5" ht="30.75" thickBot="1">
      <c r="B20" s="121"/>
      <c r="C20" s="127" t="s">
        <v>82</v>
      </c>
      <c r="D20" s="234"/>
      <c r="E20" s="122"/>
    </row>
    <row r="21" spans="2:5" ht="30.75" thickBot="1">
      <c r="B21" s="121"/>
      <c r="C21" s="129" t="s">
        <v>83</v>
      </c>
      <c r="D21" s="235"/>
      <c r="E21" s="122"/>
    </row>
    <row r="22" spans="2:5" ht="15.75" thickBot="1">
      <c r="B22" s="121"/>
      <c r="C22" s="602" t="s">
        <v>84</v>
      </c>
      <c r="D22" s="602"/>
      <c r="E22" s="122"/>
    </row>
    <row r="23" spans="2:5" ht="30.75" thickBot="1">
      <c r="B23" s="121"/>
      <c r="C23" s="129" t="s">
        <v>85</v>
      </c>
      <c r="D23" s="129"/>
      <c r="E23" s="122"/>
    </row>
    <row r="24" spans="2:5" ht="45.75" thickBot="1">
      <c r="B24" s="121"/>
      <c r="C24" s="129" t="s">
        <v>86</v>
      </c>
      <c r="D24" s="129"/>
      <c r="E24" s="122"/>
    </row>
    <row r="25" spans="2:5" ht="30.75" thickBot="1">
      <c r="B25" s="121"/>
      <c r="C25" s="129" t="s">
        <v>87</v>
      </c>
      <c r="D25" s="129"/>
      <c r="E25" s="122"/>
    </row>
    <row r="26" spans="2:5" ht="15.75" thickBot="1">
      <c r="B26" s="121"/>
      <c r="C26" s="602" t="s">
        <v>88</v>
      </c>
      <c r="D26" s="602"/>
      <c r="E26" s="122"/>
    </row>
    <row r="27" spans="2:5" ht="60.75" thickBot="1">
      <c r="B27" s="121"/>
      <c r="C27" s="127" t="s">
        <v>89</v>
      </c>
      <c r="D27" s="233"/>
      <c r="E27" s="122"/>
    </row>
    <row r="28" spans="2:5" ht="30.75" thickBot="1">
      <c r="B28" s="121"/>
      <c r="C28" s="127" t="s">
        <v>110</v>
      </c>
      <c r="D28" s="233"/>
      <c r="E28" s="122"/>
    </row>
    <row r="29" spans="2:5" ht="75.75" thickBot="1">
      <c r="B29" s="121"/>
      <c r="C29" s="127" t="s">
        <v>90</v>
      </c>
      <c r="D29" s="233"/>
      <c r="E29" s="122"/>
    </row>
    <row r="30" spans="2:5" ht="49.5" customHeight="1" thickBot="1">
      <c r="B30" s="121"/>
      <c r="C30" s="127" t="s">
        <v>91</v>
      </c>
      <c r="D30" s="233"/>
      <c r="E30" s="122"/>
    </row>
    <row r="31" spans="2:5" ht="60.75" thickBot="1">
      <c r="B31" s="121"/>
      <c r="C31" s="127" t="s">
        <v>100</v>
      </c>
      <c r="D31" s="233"/>
      <c r="E31" s="122"/>
    </row>
    <row r="32" spans="2:5" ht="15">
      <c r="B32" s="121"/>
      <c r="C32" s="53"/>
      <c r="D32" s="53"/>
      <c r="E32" s="122"/>
    </row>
    <row r="33" spans="2:5" ht="15">
      <c r="B33" s="121"/>
      <c r="C33" s="53"/>
      <c r="D33" s="53"/>
      <c r="E33" s="122"/>
    </row>
    <row r="34" spans="2:5" ht="15.75" thickBot="1">
      <c r="B34" s="130"/>
      <c r="C34" s="131"/>
      <c r="D34" s="131"/>
      <c r="E34" s="132"/>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B2:S320"/>
  <sheetViews>
    <sheetView zoomScalePageLayoutView="0" workbookViewId="0" topLeftCell="H56">
      <selection activeCell="E89" sqref="E89:E90"/>
    </sheetView>
  </sheetViews>
  <sheetFormatPr defaultColWidth="11.421875" defaultRowHeight="15" outlineLevelRow="1"/>
  <cols>
    <col min="1" max="1" width="3.00390625" style="288" customWidth="1"/>
    <col min="2" max="2" width="28.57421875" style="288" customWidth="1"/>
    <col min="3" max="3" width="50.57421875" style="288" customWidth="1"/>
    <col min="4" max="4" width="34.28125" style="288" customWidth="1"/>
    <col min="5" max="5" width="32.00390625" style="288" customWidth="1"/>
    <col min="6" max="6" width="26.7109375" style="288" customWidth="1"/>
    <col min="7" max="7" width="26.421875" style="288" bestFit="1" customWidth="1"/>
    <col min="8" max="8" width="30.00390625" style="288" customWidth="1"/>
    <col min="9" max="9" width="26.140625" style="288" customWidth="1"/>
    <col min="10" max="10" width="25.8515625" style="288" customWidth="1"/>
    <col min="11" max="11" width="31.00390625" style="288" bestFit="1" customWidth="1"/>
    <col min="12" max="12" width="30.28125" style="288" customWidth="1"/>
    <col min="13" max="13" width="27.140625" style="288" bestFit="1" customWidth="1"/>
    <col min="14" max="14" width="25.00390625" style="288" customWidth="1"/>
    <col min="15" max="15" width="25.8515625" style="288" bestFit="1" customWidth="1"/>
    <col min="16" max="16" width="30.28125" style="288" customWidth="1"/>
    <col min="17" max="17" width="27.140625" style="288" bestFit="1" customWidth="1"/>
    <col min="18" max="18" width="24.28125" style="288" customWidth="1"/>
    <col min="19" max="19" width="23.140625" style="288" bestFit="1" customWidth="1"/>
    <col min="20" max="20" width="27.7109375" style="288" customWidth="1"/>
    <col min="21" max="16384" width="11.421875" style="288" customWidth="1"/>
  </cols>
  <sheetData>
    <row r="1" ht="15.75" thickBot="1"/>
    <row r="2" spans="2:19" ht="26.25">
      <c r="B2" s="101"/>
      <c r="C2" s="712"/>
      <c r="D2" s="712"/>
      <c r="E2" s="712"/>
      <c r="F2" s="712"/>
      <c r="G2" s="712"/>
      <c r="H2" s="95"/>
      <c r="I2" s="95"/>
      <c r="J2" s="95"/>
      <c r="K2" s="95"/>
      <c r="L2" s="95"/>
      <c r="M2" s="95"/>
      <c r="N2" s="95"/>
      <c r="O2" s="95"/>
      <c r="P2" s="95"/>
      <c r="Q2" s="95"/>
      <c r="R2" s="95"/>
      <c r="S2" s="96"/>
    </row>
    <row r="3" spans="2:19" ht="26.25">
      <c r="B3" s="102"/>
      <c r="C3" s="713" t="s">
        <v>127</v>
      </c>
      <c r="D3" s="714"/>
      <c r="E3" s="714"/>
      <c r="F3" s="714"/>
      <c r="G3" s="715"/>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716" t="s">
        <v>246</v>
      </c>
      <c r="C6" s="717"/>
      <c r="D6" s="717"/>
      <c r="E6" s="717"/>
      <c r="F6" s="717"/>
      <c r="G6" s="717"/>
      <c r="H6" s="289"/>
      <c r="I6" s="289"/>
      <c r="J6" s="289"/>
      <c r="K6" s="289"/>
      <c r="L6" s="289"/>
      <c r="M6" s="289"/>
      <c r="N6" s="289"/>
      <c r="O6" s="289"/>
      <c r="P6" s="289"/>
      <c r="Q6" s="289"/>
      <c r="R6" s="289"/>
      <c r="S6" s="290"/>
    </row>
    <row r="7" spans="2:19" ht="15.75" customHeight="1">
      <c r="B7" s="716" t="s">
        <v>247</v>
      </c>
      <c r="C7" s="718"/>
      <c r="D7" s="718"/>
      <c r="E7" s="718"/>
      <c r="F7" s="718"/>
      <c r="G7" s="718"/>
      <c r="H7" s="289"/>
      <c r="I7" s="289"/>
      <c r="J7" s="289"/>
      <c r="K7" s="289"/>
      <c r="L7" s="289"/>
      <c r="M7" s="289"/>
      <c r="N7" s="289"/>
      <c r="O7" s="289"/>
      <c r="P7" s="289"/>
      <c r="Q7" s="289"/>
      <c r="R7" s="289"/>
      <c r="S7" s="290"/>
    </row>
    <row r="8" spans="2:19" ht="15.75" customHeight="1" thickBot="1">
      <c r="B8" s="719" t="s">
        <v>54</v>
      </c>
      <c r="C8" s="720"/>
      <c r="D8" s="720"/>
      <c r="E8" s="720"/>
      <c r="F8" s="720"/>
      <c r="G8" s="720"/>
      <c r="H8" s="291"/>
      <c r="I8" s="291"/>
      <c r="J8" s="291"/>
      <c r="K8" s="291"/>
      <c r="L8" s="291"/>
      <c r="M8" s="291"/>
      <c r="N8" s="291"/>
      <c r="O8" s="291"/>
      <c r="P8" s="291"/>
      <c r="Q8" s="291"/>
      <c r="R8" s="291"/>
      <c r="S8" s="292"/>
    </row>
    <row r="10" spans="2:3" ht="21">
      <c r="B10" s="721" t="s">
        <v>248</v>
      </c>
      <c r="C10" s="721"/>
    </row>
    <row r="11" ht="15.75" thickBot="1"/>
    <row r="12" spans="2:3" ht="15" customHeight="1" thickBot="1">
      <c r="B12" s="293" t="s">
        <v>249</v>
      </c>
      <c r="C12" s="294" t="s">
        <v>120</v>
      </c>
    </row>
    <row r="13" spans="2:3" ht="15.75" customHeight="1" thickBot="1">
      <c r="B13" s="293" t="s">
        <v>103</v>
      </c>
      <c r="C13" s="294" t="s">
        <v>208</v>
      </c>
    </row>
    <row r="14" spans="2:3" ht="15.75" customHeight="1" thickBot="1">
      <c r="B14" s="293" t="s">
        <v>250</v>
      </c>
      <c r="C14" s="294" t="s">
        <v>470</v>
      </c>
    </row>
    <row r="15" spans="2:3" ht="15.75" customHeight="1" thickBot="1">
      <c r="B15" s="293" t="s">
        <v>251</v>
      </c>
      <c r="C15" s="294" t="s">
        <v>9</v>
      </c>
    </row>
    <row r="16" spans="2:3" ht="15.75" thickBot="1">
      <c r="B16" s="293" t="s">
        <v>252</v>
      </c>
      <c r="C16" s="294" t="s">
        <v>459</v>
      </c>
    </row>
    <row r="17" spans="2:3" ht="15.75" thickBot="1">
      <c r="B17" s="293" t="s">
        <v>253</v>
      </c>
      <c r="C17" s="294" t="s">
        <v>437</v>
      </c>
    </row>
    <row r="18" ht="15.75" thickBot="1"/>
    <row r="19" spans="4:19" ht="15.75" thickBot="1">
      <c r="D19" s="621" t="s">
        <v>254</v>
      </c>
      <c r="E19" s="622"/>
      <c r="F19" s="622"/>
      <c r="G19" s="623"/>
      <c r="H19" s="621" t="s">
        <v>255</v>
      </c>
      <c r="I19" s="622"/>
      <c r="J19" s="622"/>
      <c r="K19" s="623"/>
      <c r="L19" s="621" t="s">
        <v>256</v>
      </c>
      <c r="M19" s="622"/>
      <c r="N19" s="622"/>
      <c r="O19" s="623"/>
      <c r="P19" s="621" t="s">
        <v>257</v>
      </c>
      <c r="Q19" s="622"/>
      <c r="R19" s="622"/>
      <c r="S19" s="623"/>
    </row>
    <row r="20" spans="2:19" s="405" customFormat="1" ht="45" customHeight="1" thickBot="1">
      <c r="B20" s="648" t="s">
        <v>258</v>
      </c>
      <c r="C20" s="709" t="s">
        <v>259</v>
      </c>
      <c r="D20" s="401"/>
      <c r="E20" s="402" t="s">
        <v>260</v>
      </c>
      <c r="F20" s="403" t="s">
        <v>261</v>
      </c>
      <c r="G20" s="404" t="s">
        <v>262</v>
      </c>
      <c r="H20" s="401"/>
      <c r="I20" s="402" t="s">
        <v>260</v>
      </c>
      <c r="J20" s="403" t="s">
        <v>261</v>
      </c>
      <c r="K20" s="404" t="s">
        <v>262</v>
      </c>
      <c r="L20" s="401"/>
      <c r="M20" s="402" t="s">
        <v>260</v>
      </c>
      <c r="N20" s="403" t="s">
        <v>261</v>
      </c>
      <c r="O20" s="404" t="s">
        <v>262</v>
      </c>
      <c r="P20" s="401"/>
      <c r="Q20" s="402" t="s">
        <v>260</v>
      </c>
      <c r="R20" s="403" t="s">
        <v>261</v>
      </c>
      <c r="S20" s="404" t="s">
        <v>262</v>
      </c>
    </row>
    <row r="21" spans="2:19" s="405" customFormat="1" ht="40.5" customHeight="1">
      <c r="B21" s="708"/>
      <c r="C21" s="710"/>
      <c r="D21" s="406" t="s">
        <v>263</v>
      </c>
      <c r="E21" s="407">
        <v>0</v>
      </c>
      <c r="F21" s="408">
        <v>0</v>
      </c>
      <c r="G21" s="409">
        <v>0</v>
      </c>
      <c r="H21" s="410" t="s">
        <v>263</v>
      </c>
      <c r="I21" s="407">
        <v>105200</v>
      </c>
      <c r="J21" s="407">
        <v>105200</v>
      </c>
      <c r="K21" s="409">
        <v>0</v>
      </c>
      <c r="L21" s="406" t="s">
        <v>263</v>
      </c>
      <c r="M21" s="407">
        <v>119271</v>
      </c>
      <c r="N21" s="407">
        <v>34371</v>
      </c>
      <c r="O21" s="407">
        <v>84900</v>
      </c>
      <c r="P21" s="406" t="s">
        <v>263</v>
      </c>
      <c r="Q21" s="407">
        <f>SUM(N21:O21)</f>
        <v>119271</v>
      </c>
      <c r="R21" s="408"/>
      <c r="S21" s="409"/>
    </row>
    <row r="22" spans="2:19" s="405" customFormat="1" ht="39.75" customHeight="1">
      <c r="B22" s="708"/>
      <c r="C22" s="710"/>
      <c r="D22" s="411" t="s">
        <v>264</v>
      </c>
      <c r="E22" s="412"/>
      <c r="F22" s="412"/>
      <c r="G22" s="413"/>
      <c r="H22" s="414" t="s">
        <v>264</v>
      </c>
      <c r="I22" s="412">
        <v>0.5</v>
      </c>
      <c r="J22" s="412">
        <v>0.5</v>
      </c>
      <c r="K22" s="413"/>
      <c r="L22" s="411" t="s">
        <v>264</v>
      </c>
      <c r="M22" s="412">
        <v>0.5</v>
      </c>
      <c r="N22" s="412">
        <v>0.5</v>
      </c>
      <c r="O22" s="413">
        <v>0.5</v>
      </c>
      <c r="P22" s="411" t="s">
        <v>264</v>
      </c>
      <c r="Q22" s="412"/>
      <c r="R22" s="412"/>
      <c r="S22" s="413"/>
    </row>
    <row r="23" spans="2:19" s="405" customFormat="1" ht="37.5" customHeight="1">
      <c r="B23" s="649"/>
      <c r="C23" s="711"/>
      <c r="D23" s="411" t="s">
        <v>265</v>
      </c>
      <c r="E23" s="412"/>
      <c r="F23" s="412"/>
      <c r="G23" s="413"/>
      <c r="H23" s="414" t="s">
        <v>265</v>
      </c>
      <c r="I23" s="412">
        <v>0.4</v>
      </c>
      <c r="J23" s="412">
        <v>0.4</v>
      </c>
      <c r="K23" s="413"/>
      <c r="L23" s="411" t="s">
        <v>265</v>
      </c>
      <c r="M23" s="412">
        <v>0.4</v>
      </c>
      <c r="N23" s="412">
        <v>0.4</v>
      </c>
      <c r="O23" s="413">
        <v>0.4</v>
      </c>
      <c r="P23" s="411" t="s">
        <v>265</v>
      </c>
      <c r="Q23" s="412"/>
      <c r="R23" s="412"/>
      <c r="S23" s="413"/>
    </row>
    <row r="24" spans="2:19" ht="15.75" thickBot="1">
      <c r="B24" s="296"/>
      <c r="C24" s="296"/>
      <c r="Q24" s="297"/>
      <c r="R24" s="297"/>
      <c r="S24" s="297"/>
    </row>
    <row r="25" spans="2:19" ht="30" customHeight="1" thickBot="1">
      <c r="B25" s="296"/>
      <c r="C25" s="296"/>
      <c r="D25" s="621" t="s">
        <v>254</v>
      </c>
      <c r="E25" s="622"/>
      <c r="F25" s="622"/>
      <c r="G25" s="623"/>
      <c r="H25" s="621" t="s">
        <v>255</v>
      </c>
      <c r="I25" s="622"/>
      <c r="J25" s="622"/>
      <c r="K25" s="623"/>
      <c r="L25" s="621" t="s">
        <v>256</v>
      </c>
      <c r="M25" s="622"/>
      <c r="N25" s="622"/>
      <c r="O25" s="623"/>
      <c r="P25" s="621" t="s">
        <v>257</v>
      </c>
      <c r="Q25" s="622"/>
      <c r="R25" s="622"/>
      <c r="S25" s="623"/>
    </row>
    <row r="26" spans="2:19" ht="47.25" customHeight="1">
      <c r="B26" s="624" t="s">
        <v>266</v>
      </c>
      <c r="C26" s="624" t="s">
        <v>267</v>
      </c>
      <c r="D26" s="690" t="s">
        <v>268</v>
      </c>
      <c r="E26" s="686"/>
      <c r="F26" s="298" t="s">
        <v>269</v>
      </c>
      <c r="G26" s="299" t="s">
        <v>270</v>
      </c>
      <c r="H26" s="690" t="s">
        <v>268</v>
      </c>
      <c r="I26" s="686"/>
      <c r="J26" s="298" t="s">
        <v>269</v>
      </c>
      <c r="K26" s="299" t="s">
        <v>270</v>
      </c>
      <c r="L26" s="690" t="s">
        <v>268</v>
      </c>
      <c r="M26" s="686"/>
      <c r="N26" s="298" t="s">
        <v>269</v>
      </c>
      <c r="O26" s="299" t="s">
        <v>270</v>
      </c>
      <c r="P26" s="690" t="s">
        <v>268</v>
      </c>
      <c r="Q26" s="686"/>
      <c r="R26" s="298" t="s">
        <v>269</v>
      </c>
      <c r="S26" s="299" t="s">
        <v>270</v>
      </c>
    </row>
    <row r="27" spans="2:19" ht="51" customHeight="1">
      <c r="B27" s="673"/>
      <c r="C27" s="673"/>
      <c r="D27" s="300" t="s">
        <v>263</v>
      </c>
      <c r="E27" s="301">
        <v>1</v>
      </c>
      <c r="F27" s="700"/>
      <c r="G27" s="702"/>
      <c r="H27" s="300" t="s">
        <v>263</v>
      </c>
      <c r="I27" s="302"/>
      <c r="J27" s="696"/>
      <c r="K27" s="698"/>
      <c r="L27" s="300" t="s">
        <v>263</v>
      </c>
      <c r="M27" s="302"/>
      <c r="N27" s="696"/>
      <c r="O27" s="698"/>
      <c r="P27" s="300" t="s">
        <v>263</v>
      </c>
      <c r="Q27" s="302"/>
      <c r="R27" s="696"/>
      <c r="S27" s="698"/>
    </row>
    <row r="28" spans="2:19" ht="51" customHeight="1">
      <c r="B28" s="625"/>
      <c r="C28" s="625"/>
      <c r="D28" s="303" t="s">
        <v>271</v>
      </c>
      <c r="E28" s="304"/>
      <c r="F28" s="701"/>
      <c r="G28" s="703"/>
      <c r="H28" s="303" t="s">
        <v>271</v>
      </c>
      <c r="I28" s="305"/>
      <c r="J28" s="697"/>
      <c r="K28" s="699"/>
      <c r="L28" s="303" t="s">
        <v>271</v>
      </c>
      <c r="M28" s="305"/>
      <c r="N28" s="697"/>
      <c r="O28" s="699"/>
      <c r="P28" s="303" t="s">
        <v>271</v>
      </c>
      <c r="Q28" s="305"/>
      <c r="R28" s="697"/>
      <c r="S28" s="699"/>
    </row>
    <row r="29" spans="2:19" ht="33.75" customHeight="1">
      <c r="B29" s="618" t="s">
        <v>272</v>
      </c>
      <c r="C29" s="629" t="s">
        <v>273</v>
      </c>
      <c r="D29" s="306" t="s">
        <v>274</v>
      </c>
      <c r="E29" s="307" t="s">
        <v>253</v>
      </c>
      <c r="F29" s="307" t="s">
        <v>275</v>
      </c>
      <c r="G29" s="308" t="s">
        <v>276</v>
      </c>
      <c r="H29" s="306" t="s">
        <v>274</v>
      </c>
      <c r="I29" s="307" t="s">
        <v>253</v>
      </c>
      <c r="J29" s="307" t="s">
        <v>275</v>
      </c>
      <c r="K29" s="308" t="s">
        <v>276</v>
      </c>
      <c r="L29" s="306" t="s">
        <v>274</v>
      </c>
      <c r="M29" s="307" t="s">
        <v>253</v>
      </c>
      <c r="N29" s="307" t="s">
        <v>275</v>
      </c>
      <c r="O29" s="308" t="s">
        <v>276</v>
      </c>
      <c r="P29" s="306" t="s">
        <v>274</v>
      </c>
      <c r="Q29" s="307" t="s">
        <v>253</v>
      </c>
      <c r="R29" s="307" t="s">
        <v>275</v>
      </c>
      <c r="S29" s="308" t="s">
        <v>276</v>
      </c>
    </row>
    <row r="30" spans="2:19" ht="30" customHeight="1">
      <c r="B30" s="619"/>
      <c r="C30" s="630"/>
      <c r="D30" s="309"/>
      <c r="E30" s="310"/>
      <c r="F30" s="310"/>
      <c r="G30" s="311"/>
      <c r="H30" s="312"/>
      <c r="I30" s="313"/>
      <c r="J30" s="312"/>
      <c r="K30" s="314"/>
      <c r="L30" s="312"/>
      <c r="M30" s="313"/>
      <c r="N30" s="312"/>
      <c r="O30" s="314"/>
      <c r="P30" s="312"/>
      <c r="Q30" s="313"/>
      <c r="R30" s="312"/>
      <c r="S30" s="314"/>
    </row>
    <row r="31" spans="2:19" ht="36.75" customHeight="1" hidden="1" outlineLevel="1">
      <c r="B31" s="619"/>
      <c r="C31" s="630"/>
      <c r="D31" s="306" t="s">
        <v>274</v>
      </c>
      <c r="E31" s="307" t="s">
        <v>253</v>
      </c>
      <c r="F31" s="307" t="s">
        <v>275</v>
      </c>
      <c r="G31" s="308" t="s">
        <v>276</v>
      </c>
      <c r="H31" s="306" t="s">
        <v>274</v>
      </c>
      <c r="I31" s="307" t="s">
        <v>253</v>
      </c>
      <c r="J31" s="307" t="s">
        <v>275</v>
      </c>
      <c r="K31" s="308" t="s">
        <v>276</v>
      </c>
      <c r="L31" s="306" t="s">
        <v>274</v>
      </c>
      <c r="M31" s="307" t="s">
        <v>253</v>
      </c>
      <c r="N31" s="307" t="s">
        <v>275</v>
      </c>
      <c r="O31" s="308" t="s">
        <v>276</v>
      </c>
      <c r="P31" s="306" t="s">
        <v>274</v>
      </c>
      <c r="Q31" s="307" t="s">
        <v>253</v>
      </c>
      <c r="R31" s="307" t="s">
        <v>275</v>
      </c>
      <c r="S31" s="308" t="s">
        <v>276</v>
      </c>
    </row>
    <row r="32" spans="2:19" ht="30" customHeight="1" hidden="1" outlineLevel="1">
      <c r="B32" s="619"/>
      <c r="C32" s="630"/>
      <c r="D32" s="309"/>
      <c r="E32" s="310"/>
      <c r="F32" s="310"/>
      <c r="G32" s="311"/>
      <c r="H32" s="312"/>
      <c r="I32" s="313"/>
      <c r="J32" s="312"/>
      <c r="K32" s="314"/>
      <c r="L32" s="312"/>
      <c r="M32" s="313"/>
      <c r="N32" s="312"/>
      <c r="O32" s="314"/>
      <c r="P32" s="312"/>
      <c r="Q32" s="313"/>
      <c r="R32" s="312"/>
      <c r="S32" s="314"/>
    </row>
    <row r="33" spans="2:19" ht="36" customHeight="1" hidden="1" outlineLevel="1">
      <c r="B33" s="619"/>
      <c r="C33" s="630"/>
      <c r="D33" s="306" t="s">
        <v>274</v>
      </c>
      <c r="E33" s="307" t="s">
        <v>253</v>
      </c>
      <c r="F33" s="307" t="s">
        <v>275</v>
      </c>
      <c r="G33" s="308" t="s">
        <v>276</v>
      </c>
      <c r="H33" s="306" t="s">
        <v>274</v>
      </c>
      <c r="I33" s="307" t="s">
        <v>253</v>
      </c>
      <c r="J33" s="307" t="s">
        <v>275</v>
      </c>
      <c r="K33" s="308" t="s">
        <v>276</v>
      </c>
      <c r="L33" s="306" t="s">
        <v>274</v>
      </c>
      <c r="M33" s="307" t="s">
        <v>253</v>
      </c>
      <c r="N33" s="307" t="s">
        <v>275</v>
      </c>
      <c r="O33" s="308" t="s">
        <v>276</v>
      </c>
      <c r="P33" s="306" t="s">
        <v>274</v>
      </c>
      <c r="Q33" s="307" t="s">
        <v>253</v>
      </c>
      <c r="R33" s="307" t="s">
        <v>275</v>
      </c>
      <c r="S33" s="308" t="s">
        <v>276</v>
      </c>
    </row>
    <row r="34" spans="2:19" ht="30" customHeight="1" hidden="1" outlineLevel="1">
      <c r="B34" s="619"/>
      <c r="C34" s="630"/>
      <c r="D34" s="309"/>
      <c r="E34" s="310"/>
      <c r="F34" s="310"/>
      <c r="G34" s="311"/>
      <c r="H34" s="312"/>
      <c r="I34" s="313"/>
      <c r="J34" s="312"/>
      <c r="K34" s="314"/>
      <c r="L34" s="312"/>
      <c r="M34" s="313"/>
      <c r="N34" s="312"/>
      <c r="O34" s="314"/>
      <c r="P34" s="312"/>
      <c r="Q34" s="313"/>
      <c r="R34" s="312"/>
      <c r="S34" s="314"/>
    </row>
    <row r="35" spans="2:19" ht="39" customHeight="1" hidden="1" outlineLevel="1">
      <c r="B35" s="619"/>
      <c r="C35" s="630"/>
      <c r="D35" s="306" t="s">
        <v>274</v>
      </c>
      <c r="E35" s="307" t="s">
        <v>253</v>
      </c>
      <c r="F35" s="307" t="s">
        <v>275</v>
      </c>
      <c r="G35" s="308" t="s">
        <v>276</v>
      </c>
      <c r="H35" s="306" t="s">
        <v>274</v>
      </c>
      <c r="I35" s="307" t="s">
        <v>253</v>
      </c>
      <c r="J35" s="307" t="s">
        <v>275</v>
      </c>
      <c r="K35" s="308" t="s">
        <v>276</v>
      </c>
      <c r="L35" s="306" t="s">
        <v>274</v>
      </c>
      <c r="M35" s="307" t="s">
        <v>253</v>
      </c>
      <c r="N35" s="307" t="s">
        <v>275</v>
      </c>
      <c r="O35" s="308" t="s">
        <v>276</v>
      </c>
      <c r="P35" s="306" t="s">
        <v>274</v>
      </c>
      <c r="Q35" s="307" t="s">
        <v>253</v>
      </c>
      <c r="R35" s="307" t="s">
        <v>275</v>
      </c>
      <c r="S35" s="308" t="s">
        <v>276</v>
      </c>
    </row>
    <row r="36" spans="2:19" ht="30" customHeight="1" hidden="1" outlineLevel="1">
      <c r="B36" s="619"/>
      <c r="C36" s="630"/>
      <c r="D36" s="309"/>
      <c r="E36" s="310"/>
      <c r="F36" s="310"/>
      <c r="G36" s="311"/>
      <c r="H36" s="312"/>
      <c r="I36" s="313"/>
      <c r="J36" s="312"/>
      <c r="K36" s="314"/>
      <c r="L36" s="312"/>
      <c r="M36" s="313"/>
      <c r="N36" s="312"/>
      <c r="O36" s="314"/>
      <c r="P36" s="312"/>
      <c r="Q36" s="313"/>
      <c r="R36" s="312"/>
      <c r="S36" s="314"/>
    </row>
    <row r="37" spans="2:19" ht="36.75" customHeight="1" hidden="1" outlineLevel="1">
      <c r="B37" s="619"/>
      <c r="C37" s="630"/>
      <c r="D37" s="306" t="s">
        <v>274</v>
      </c>
      <c r="E37" s="307" t="s">
        <v>253</v>
      </c>
      <c r="F37" s="307" t="s">
        <v>275</v>
      </c>
      <c r="G37" s="308" t="s">
        <v>276</v>
      </c>
      <c r="H37" s="306" t="s">
        <v>274</v>
      </c>
      <c r="I37" s="307" t="s">
        <v>253</v>
      </c>
      <c r="J37" s="307" t="s">
        <v>275</v>
      </c>
      <c r="K37" s="308" t="s">
        <v>276</v>
      </c>
      <c r="L37" s="306" t="s">
        <v>274</v>
      </c>
      <c r="M37" s="307" t="s">
        <v>253</v>
      </c>
      <c r="N37" s="307" t="s">
        <v>275</v>
      </c>
      <c r="O37" s="308" t="s">
        <v>276</v>
      </c>
      <c r="P37" s="306" t="s">
        <v>274</v>
      </c>
      <c r="Q37" s="307" t="s">
        <v>253</v>
      </c>
      <c r="R37" s="307" t="s">
        <v>275</v>
      </c>
      <c r="S37" s="308" t="s">
        <v>276</v>
      </c>
    </row>
    <row r="38" spans="2:19" ht="30" customHeight="1" hidden="1" outlineLevel="1">
      <c r="B38" s="620"/>
      <c r="C38" s="631"/>
      <c r="D38" s="309"/>
      <c r="E38" s="310"/>
      <c r="F38" s="310"/>
      <c r="G38" s="311"/>
      <c r="H38" s="312"/>
      <c r="I38" s="313"/>
      <c r="J38" s="312"/>
      <c r="K38" s="314"/>
      <c r="L38" s="312"/>
      <c r="M38" s="313"/>
      <c r="N38" s="312"/>
      <c r="O38" s="314"/>
      <c r="P38" s="312"/>
      <c r="Q38" s="313"/>
      <c r="R38" s="312"/>
      <c r="S38" s="314"/>
    </row>
    <row r="39" spans="2:19" ht="30" customHeight="1" collapsed="1">
      <c r="B39" s="618" t="s">
        <v>277</v>
      </c>
      <c r="C39" s="618" t="s">
        <v>278</v>
      </c>
      <c r="D39" s="307" t="s">
        <v>279</v>
      </c>
      <c r="E39" s="307" t="s">
        <v>280</v>
      </c>
      <c r="F39" s="295" t="s">
        <v>281</v>
      </c>
      <c r="G39" s="315"/>
      <c r="H39" s="307" t="s">
        <v>279</v>
      </c>
      <c r="I39" s="307" t="s">
        <v>280</v>
      </c>
      <c r="J39" s="295" t="s">
        <v>281</v>
      </c>
      <c r="K39" s="316"/>
      <c r="L39" s="307" t="s">
        <v>279</v>
      </c>
      <c r="M39" s="307" t="s">
        <v>280</v>
      </c>
      <c r="N39" s="295" t="s">
        <v>281</v>
      </c>
      <c r="O39" s="316"/>
      <c r="P39" s="307" t="s">
        <v>279</v>
      </c>
      <c r="Q39" s="307" t="s">
        <v>280</v>
      </c>
      <c r="R39" s="295" t="s">
        <v>281</v>
      </c>
      <c r="S39" s="316"/>
    </row>
    <row r="40" spans="2:19" ht="30" customHeight="1">
      <c r="B40" s="619"/>
      <c r="C40" s="619"/>
      <c r="D40" s="706"/>
      <c r="E40" s="706"/>
      <c r="F40" s="295" t="s">
        <v>282</v>
      </c>
      <c r="G40" s="317"/>
      <c r="H40" s="704"/>
      <c r="I40" s="704"/>
      <c r="J40" s="295" t="s">
        <v>282</v>
      </c>
      <c r="K40" s="318"/>
      <c r="L40" s="704"/>
      <c r="M40" s="704"/>
      <c r="N40" s="295" t="s">
        <v>282</v>
      </c>
      <c r="O40" s="318"/>
      <c r="P40" s="704"/>
      <c r="Q40" s="704"/>
      <c r="R40" s="295" t="s">
        <v>282</v>
      </c>
      <c r="S40" s="318"/>
    </row>
    <row r="41" spans="2:19" ht="30" customHeight="1">
      <c r="B41" s="619"/>
      <c r="C41" s="619"/>
      <c r="D41" s="707"/>
      <c r="E41" s="707"/>
      <c r="F41" s="295" t="s">
        <v>283</v>
      </c>
      <c r="G41" s="311"/>
      <c r="H41" s="705"/>
      <c r="I41" s="705"/>
      <c r="J41" s="295" t="s">
        <v>283</v>
      </c>
      <c r="K41" s="314"/>
      <c r="L41" s="705"/>
      <c r="M41" s="705"/>
      <c r="N41" s="295" t="s">
        <v>283</v>
      </c>
      <c r="O41" s="314"/>
      <c r="P41" s="705"/>
      <c r="Q41" s="705"/>
      <c r="R41" s="295" t="s">
        <v>283</v>
      </c>
      <c r="S41" s="314"/>
    </row>
    <row r="42" spans="2:19" ht="30" customHeight="1" hidden="1" outlineLevel="1">
      <c r="B42" s="619"/>
      <c r="C42" s="619"/>
      <c r="D42" s="307" t="s">
        <v>279</v>
      </c>
      <c r="E42" s="307" t="s">
        <v>280</v>
      </c>
      <c r="F42" s="295" t="s">
        <v>281</v>
      </c>
      <c r="G42" s="315"/>
      <c r="H42" s="307" t="s">
        <v>279</v>
      </c>
      <c r="I42" s="307" t="s">
        <v>280</v>
      </c>
      <c r="J42" s="295" t="s">
        <v>281</v>
      </c>
      <c r="K42" s="316"/>
      <c r="L42" s="307" t="s">
        <v>279</v>
      </c>
      <c r="M42" s="307" t="s">
        <v>280</v>
      </c>
      <c r="N42" s="295" t="s">
        <v>281</v>
      </c>
      <c r="O42" s="316"/>
      <c r="P42" s="307" t="s">
        <v>279</v>
      </c>
      <c r="Q42" s="307" t="s">
        <v>280</v>
      </c>
      <c r="R42" s="295" t="s">
        <v>281</v>
      </c>
      <c r="S42" s="316"/>
    </row>
    <row r="43" spans="2:19" ht="30" customHeight="1" hidden="1" outlineLevel="1">
      <c r="B43" s="619"/>
      <c r="C43" s="619"/>
      <c r="D43" s="706"/>
      <c r="E43" s="706"/>
      <c r="F43" s="295" t="s">
        <v>282</v>
      </c>
      <c r="G43" s="317"/>
      <c r="H43" s="704"/>
      <c r="I43" s="704"/>
      <c r="J43" s="295" t="s">
        <v>282</v>
      </c>
      <c r="K43" s="318"/>
      <c r="L43" s="704"/>
      <c r="M43" s="704"/>
      <c r="N43" s="295" t="s">
        <v>282</v>
      </c>
      <c r="O43" s="318"/>
      <c r="P43" s="704"/>
      <c r="Q43" s="704"/>
      <c r="R43" s="295" t="s">
        <v>282</v>
      </c>
      <c r="S43" s="318"/>
    </row>
    <row r="44" spans="2:19" ht="30" customHeight="1" hidden="1" outlineLevel="1">
      <c r="B44" s="619"/>
      <c r="C44" s="619"/>
      <c r="D44" s="707"/>
      <c r="E44" s="707"/>
      <c r="F44" s="295" t="s">
        <v>283</v>
      </c>
      <c r="G44" s="311"/>
      <c r="H44" s="705"/>
      <c r="I44" s="705"/>
      <c r="J44" s="295" t="s">
        <v>283</v>
      </c>
      <c r="K44" s="314"/>
      <c r="L44" s="705"/>
      <c r="M44" s="705"/>
      <c r="N44" s="295" t="s">
        <v>283</v>
      </c>
      <c r="O44" s="314"/>
      <c r="P44" s="705"/>
      <c r="Q44" s="705"/>
      <c r="R44" s="295" t="s">
        <v>283</v>
      </c>
      <c r="S44" s="314"/>
    </row>
    <row r="45" spans="2:19" ht="30" customHeight="1" hidden="1" outlineLevel="1">
      <c r="B45" s="619"/>
      <c r="C45" s="619"/>
      <c r="D45" s="307" t="s">
        <v>279</v>
      </c>
      <c r="E45" s="307" t="s">
        <v>280</v>
      </c>
      <c r="F45" s="295" t="s">
        <v>281</v>
      </c>
      <c r="G45" s="315"/>
      <c r="H45" s="307" t="s">
        <v>279</v>
      </c>
      <c r="I45" s="307" t="s">
        <v>280</v>
      </c>
      <c r="J45" s="295" t="s">
        <v>281</v>
      </c>
      <c r="K45" s="316"/>
      <c r="L45" s="307" t="s">
        <v>279</v>
      </c>
      <c r="M45" s="307" t="s">
        <v>280</v>
      </c>
      <c r="N45" s="295" t="s">
        <v>281</v>
      </c>
      <c r="O45" s="316"/>
      <c r="P45" s="307" t="s">
        <v>279</v>
      </c>
      <c r="Q45" s="307" t="s">
        <v>280</v>
      </c>
      <c r="R45" s="295" t="s">
        <v>281</v>
      </c>
      <c r="S45" s="316"/>
    </row>
    <row r="46" spans="2:19" ht="30" customHeight="1" hidden="1" outlineLevel="1">
      <c r="B46" s="619"/>
      <c r="C46" s="619"/>
      <c r="D46" s="706"/>
      <c r="E46" s="706"/>
      <c r="F46" s="295" t="s">
        <v>282</v>
      </c>
      <c r="G46" s="317"/>
      <c r="H46" s="704"/>
      <c r="I46" s="704"/>
      <c r="J46" s="295" t="s">
        <v>282</v>
      </c>
      <c r="K46" s="318"/>
      <c r="L46" s="704"/>
      <c r="M46" s="704"/>
      <c r="N46" s="295" t="s">
        <v>282</v>
      </c>
      <c r="O46" s="318"/>
      <c r="P46" s="704"/>
      <c r="Q46" s="704"/>
      <c r="R46" s="295" t="s">
        <v>282</v>
      </c>
      <c r="S46" s="318"/>
    </row>
    <row r="47" spans="2:19" ht="30" customHeight="1" hidden="1" outlineLevel="1">
      <c r="B47" s="619"/>
      <c r="C47" s="619"/>
      <c r="D47" s="707"/>
      <c r="E47" s="707"/>
      <c r="F47" s="295" t="s">
        <v>283</v>
      </c>
      <c r="G47" s="311"/>
      <c r="H47" s="705"/>
      <c r="I47" s="705"/>
      <c r="J47" s="295" t="s">
        <v>283</v>
      </c>
      <c r="K47" s="314"/>
      <c r="L47" s="705"/>
      <c r="M47" s="705"/>
      <c r="N47" s="295" t="s">
        <v>283</v>
      </c>
      <c r="O47" s="314"/>
      <c r="P47" s="705"/>
      <c r="Q47" s="705"/>
      <c r="R47" s="295" t="s">
        <v>283</v>
      </c>
      <c r="S47" s="314"/>
    </row>
    <row r="48" spans="2:19" ht="30" customHeight="1" hidden="1" outlineLevel="1">
      <c r="B48" s="619"/>
      <c r="C48" s="619"/>
      <c r="D48" s="307" t="s">
        <v>279</v>
      </c>
      <c r="E48" s="307" t="s">
        <v>280</v>
      </c>
      <c r="F48" s="295" t="s">
        <v>281</v>
      </c>
      <c r="G48" s="315"/>
      <c r="H48" s="307" t="s">
        <v>279</v>
      </c>
      <c r="I48" s="307" t="s">
        <v>280</v>
      </c>
      <c r="J48" s="295" t="s">
        <v>281</v>
      </c>
      <c r="K48" s="316"/>
      <c r="L48" s="307" t="s">
        <v>279</v>
      </c>
      <c r="M48" s="307" t="s">
        <v>280</v>
      </c>
      <c r="N48" s="295" t="s">
        <v>281</v>
      </c>
      <c r="O48" s="316"/>
      <c r="P48" s="307" t="s">
        <v>279</v>
      </c>
      <c r="Q48" s="307" t="s">
        <v>280</v>
      </c>
      <c r="R48" s="295" t="s">
        <v>281</v>
      </c>
      <c r="S48" s="316"/>
    </row>
    <row r="49" spans="2:19" ht="30" customHeight="1" hidden="1" outlineLevel="1">
      <c r="B49" s="619"/>
      <c r="C49" s="619"/>
      <c r="D49" s="706"/>
      <c r="E49" s="706"/>
      <c r="F49" s="295" t="s">
        <v>282</v>
      </c>
      <c r="G49" s="317"/>
      <c r="H49" s="704"/>
      <c r="I49" s="704"/>
      <c r="J49" s="295" t="s">
        <v>282</v>
      </c>
      <c r="K49" s="318"/>
      <c r="L49" s="704"/>
      <c r="M49" s="704"/>
      <c r="N49" s="295" t="s">
        <v>282</v>
      </c>
      <c r="O49" s="318"/>
      <c r="P49" s="704"/>
      <c r="Q49" s="704"/>
      <c r="R49" s="295" t="s">
        <v>282</v>
      </c>
      <c r="S49" s="318"/>
    </row>
    <row r="50" spans="2:19" ht="30" customHeight="1" hidden="1" outlineLevel="1">
      <c r="B50" s="620"/>
      <c r="C50" s="620"/>
      <c r="D50" s="707"/>
      <c r="E50" s="707"/>
      <c r="F50" s="295" t="s">
        <v>283</v>
      </c>
      <c r="G50" s="311"/>
      <c r="H50" s="705"/>
      <c r="I50" s="705"/>
      <c r="J50" s="295" t="s">
        <v>283</v>
      </c>
      <c r="K50" s="314"/>
      <c r="L50" s="705"/>
      <c r="M50" s="705"/>
      <c r="N50" s="295" t="s">
        <v>283</v>
      </c>
      <c r="O50" s="314"/>
      <c r="P50" s="705"/>
      <c r="Q50" s="705"/>
      <c r="R50" s="295" t="s">
        <v>283</v>
      </c>
      <c r="S50" s="314"/>
    </row>
    <row r="51" spans="3:4" ht="30" customHeight="1" collapsed="1" thickBot="1">
      <c r="C51" s="319"/>
      <c r="D51" s="320"/>
    </row>
    <row r="52" spans="4:19" ht="30" customHeight="1" thickBot="1">
      <c r="D52" s="621" t="s">
        <v>254</v>
      </c>
      <c r="E52" s="622"/>
      <c r="F52" s="622"/>
      <c r="G52" s="623"/>
      <c r="H52" s="621" t="s">
        <v>255</v>
      </c>
      <c r="I52" s="622"/>
      <c r="J52" s="622"/>
      <c r="K52" s="623"/>
      <c r="L52" s="621" t="s">
        <v>256</v>
      </c>
      <c r="M52" s="622"/>
      <c r="N52" s="622"/>
      <c r="O52" s="623"/>
      <c r="P52" s="621" t="s">
        <v>257</v>
      </c>
      <c r="Q52" s="622"/>
      <c r="R52" s="622"/>
      <c r="S52" s="623"/>
    </row>
    <row r="53" spans="2:19" ht="30" customHeight="1">
      <c r="B53" s="624" t="s">
        <v>284</v>
      </c>
      <c r="C53" s="624" t="s">
        <v>285</v>
      </c>
      <c r="D53" s="626" t="s">
        <v>286</v>
      </c>
      <c r="E53" s="663"/>
      <c r="F53" s="321" t="s">
        <v>253</v>
      </c>
      <c r="G53" s="322" t="s">
        <v>287</v>
      </c>
      <c r="H53" s="626" t="s">
        <v>286</v>
      </c>
      <c r="I53" s="663"/>
      <c r="J53" s="321" t="s">
        <v>253</v>
      </c>
      <c r="K53" s="322" t="s">
        <v>287</v>
      </c>
      <c r="L53" s="626" t="s">
        <v>286</v>
      </c>
      <c r="M53" s="663"/>
      <c r="N53" s="321" t="s">
        <v>253</v>
      </c>
      <c r="O53" s="322" t="s">
        <v>287</v>
      </c>
      <c r="P53" s="626" t="s">
        <v>286</v>
      </c>
      <c r="Q53" s="663"/>
      <c r="R53" s="321" t="s">
        <v>253</v>
      </c>
      <c r="S53" s="322" t="s">
        <v>287</v>
      </c>
    </row>
    <row r="54" spans="2:19" ht="45" customHeight="1">
      <c r="B54" s="673"/>
      <c r="C54" s="673"/>
      <c r="D54" s="300" t="s">
        <v>263</v>
      </c>
      <c r="E54" s="301">
        <v>0</v>
      </c>
      <c r="F54" s="700" t="s">
        <v>437</v>
      </c>
      <c r="G54" s="702" t="s">
        <v>463</v>
      </c>
      <c r="H54" s="300" t="s">
        <v>263</v>
      </c>
      <c r="I54" s="302">
        <v>300</v>
      </c>
      <c r="J54" s="696" t="s">
        <v>437</v>
      </c>
      <c r="K54" s="698" t="s">
        <v>443</v>
      </c>
      <c r="L54" s="300" t="s">
        <v>263</v>
      </c>
      <c r="M54" s="302">
        <v>783</v>
      </c>
      <c r="N54" s="696" t="s">
        <v>437</v>
      </c>
      <c r="O54" s="698" t="s">
        <v>443</v>
      </c>
      <c r="P54" s="300" t="s">
        <v>263</v>
      </c>
      <c r="Q54" s="302"/>
      <c r="R54" s="696"/>
      <c r="S54" s="698"/>
    </row>
    <row r="55" spans="2:19" ht="45" customHeight="1">
      <c r="B55" s="625"/>
      <c r="C55" s="625"/>
      <c r="D55" s="303" t="s">
        <v>271</v>
      </c>
      <c r="E55" s="304"/>
      <c r="F55" s="701"/>
      <c r="G55" s="703"/>
      <c r="H55" s="303" t="s">
        <v>271</v>
      </c>
      <c r="I55" s="305">
        <v>0.5</v>
      </c>
      <c r="J55" s="697"/>
      <c r="K55" s="699"/>
      <c r="L55" s="303" t="s">
        <v>271</v>
      </c>
      <c r="M55" s="305">
        <v>0.5</v>
      </c>
      <c r="N55" s="697"/>
      <c r="O55" s="699"/>
      <c r="P55" s="303" t="s">
        <v>271</v>
      </c>
      <c r="Q55" s="305"/>
      <c r="R55" s="697"/>
      <c r="S55" s="699"/>
    </row>
    <row r="56" spans="2:19" ht="30" customHeight="1">
      <c r="B56" s="618" t="s">
        <v>288</v>
      </c>
      <c r="C56" s="618" t="s">
        <v>289</v>
      </c>
      <c r="D56" s="307" t="s">
        <v>290</v>
      </c>
      <c r="E56" s="323" t="s">
        <v>291</v>
      </c>
      <c r="F56" s="606" t="s">
        <v>292</v>
      </c>
      <c r="G56" s="674"/>
      <c r="H56" s="307" t="s">
        <v>290</v>
      </c>
      <c r="I56" s="323" t="s">
        <v>291</v>
      </c>
      <c r="J56" s="606" t="s">
        <v>292</v>
      </c>
      <c r="K56" s="674"/>
      <c r="L56" s="307" t="s">
        <v>290</v>
      </c>
      <c r="M56" s="323" t="s">
        <v>291</v>
      </c>
      <c r="N56" s="606" t="s">
        <v>292</v>
      </c>
      <c r="O56" s="674"/>
      <c r="P56" s="307" t="s">
        <v>290</v>
      </c>
      <c r="Q56" s="323" t="s">
        <v>291</v>
      </c>
      <c r="R56" s="606" t="s">
        <v>292</v>
      </c>
      <c r="S56" s="674"/>
    </row>
    <row r="57" spans="2:19" ht="30" customHeight="1">
      <c r="B57" s="619"/>
      <c r="C57" s="620"/>
      <c r="D57" s="324">
        <v>0</v>
      </c>
      <c r="E57" s="325">
        <v>0.5</v>
      </c>
      <c r="F57" s="691" t="s">
        <v>412</v>
      </c>
      <c r="G57" s="692"/>
      <c r="H57" s="326">
        <v>300</v>
      </c>
      <c r="I57" s="327">
        <v>0.5</v>
      </c>
      <c r="J57" s="693" t="s">
        <v>412</v>
      </c>
      <c r="K57" s="694"/>
      <c r="L57" s="326">
        <v>783</v>
      </c>
      <c r="M57" s="327">
        <v>0.5</v>
      </c>
      <c r="N57" s="693" t="s">
        <v>412</v>
      </c>
      <c r="O57" s="694"/>
      <c r="P57" s="326"/>
      <c r="Q57" s="327"/>
      <c r="R57" s="693"/>
      <c r="S57" s="694"/>
    </row>
    <row r="58" spans="2:19" ht="30" customHeight="1">
      <c r="B58" s="619"/>
      <c r="C58" s="618" t="s">
        <v>293</v>
      </c>
      <c r="D58" s="328" t="s">
        <v>292</v>
      </c>
      <c r="E58" s="329" t="s">
        <v>275</v>
      </c>
      <c r="F58" s="307" t="s">
        <v>253</v>
      </c>
      <c r="G58" s="330" t="s">
        <v>287</v>
      </c>
      <c r="H58" s="328" t="s">
        <v>292</v>
      </c>
      <c r="I58" s="329" t="s">
        <v>275</v>
      </c>
      <c r="J58" s="307" t="s">
        <v>253</v>
      </c>
      <c r="K58" s="330" t="s">
        <v>287</v>
      </c>
      <c r="L58" s="328" t="s">
        <v>292</v>
      </c>
      <c r="M58" s="329" t="s">
        <v>275</v>
      </c>
      <c r="N58" s="307" t="s">
        <v>253</v>
      </c>
      <c r="O58" s="330" t="s">
        <v>287</v>
      </c>
      <c r="P58" s="328" t="s">
        <v>292</v>
      </c>
      <c r="Q58" s="329" t="s">
        <v>275</v>
      </c>
      <c r="R58" s="307" t="s">
        <v>253</v>
      </c>
      <c r="S58" s="330" t="s">
        <v>287</v>
      </c>
    </row>
    <row r="59" spans="2:19" ht="30" customHeight="1">
      <c r="B59" s="620"/>
      <c r="C59" s="695"/>
      <c r="D59" s="331" t="s">
        <v>412</v>
      </c>
      <c r="E59" s="332" t="s">
        <v>419</v>
      </c>
      <c r="F59" s="310" t="s">
        <v>437</v>
      </c>
      <c r="G59" s="333" t="s">
        <v>463</v>
      </c>
      <c r="H59" s="334" t="s">
        <v>412</v>
      </c>
      <c r="I59" s="335" t="s">
        <v>419</v>
      </c>
      <c r="J59" s="312" t="s">
        <v>437</v>
      </c>
      <c r="K59" s="336" t="s">
        <v>443</v>
      </c>
      <c r="L59" s="334"/>
      <c r="M59" s="335"/>
      <c r="N59" s="312"/>
      <c r="O59" s="336"/>
      <c r="P59" s="334"/>
      <c r="Q59" s="335"/>
      <c r="R59" s="312"/>
      <c r="S59" s="336"/>
    </row>
    <row r="60" spans="2:4" ht="30" customHeight="1" thickBot="1">
      <c r="B60" s="296"/>
      <c r="C60" s="337"/>
      <c r="D60" s="320"/>
    </row>
    <row r="61" spans="2:19" ht="30" customHeight="1" thickBot="1">
      <c r="B61" s="296"/>
      <c r="C61" s="296"/>
      <c r="D61" s="621" t="s">
        <v>254</v>
      </c>
      <c r="E61" s="622"/>
      <c r="F61" s="622"/>
      <c r="G61" s="622"/>
      <c r="H61" s="621" t="s">
        <v>255</v>
      </c>
      <c r="I61" s="622"/>
      <c r="J61" s="622"/>
      <c r="K61" s="623"/>
      <c r="L61" s="622" t="s">
        <v>256</v>
      </c>
      <c r="M61" s="622"/>
      <c r="N61" s="622"/>
      <c r="O61" s="622"/>
      <c r="P61" s="621" t="s">
        <v>257</v>
      </c>
      <c r="Q61" s="622"/>
      <c r="R61" s="622"/>
      <c r="S61" s="623"/>
    </row>
    <row r="62" spans="2:19" ht="30" customHeight="1">
      <c r="B62" s="624" t="s">
        <v>294</v>
      </c>
      <c r="C62" s="624" t="s">
        <v>295</v>
      </c>
      <c r="D62" s="690" t="s">
        <v>296</v>
      </c>
      <c r="E62" s="686"/>
      <c r="F62" s="626" t="s">
        <v>253</v>
      </c>
      <c r="G62" s="627"/>
      <c r="H62" s="685" t="s">
        <v>296</v>
      </c>
      <c r="I62" s="686"/>
      <c r="J62" s="626" t="s">
        <v>253</v>
      </c>
      <c r="K62" s="628"/>
      <c r="L62" s="685" t="s">
        <v>296</v>
      </c>
      <c r="M62" s="686"/>
      <c r="N62" s="626" t="s">
        <v>253</v>
      </c>
      <c r="O62" s="628"/>
      <c r="P62" s="685" t="s">
        <v>296</v>
      </c>
      <c r="Q62" s="686"/>
      <c r="R62" s="626" t="s">
        <v>253</v>
      </c>
      <c r="S62" s="628"/>
    </row>
    <row r="63" spans="2:19" ht="36.75" customHeight="1">
      <c r="B63" s="625"/>
      <c r="C63" s="625"/>
      <c r="D63" s="687"/>
      <c r="E63" s="688"/>
      <c r="F63" s="658"/>
      <c r="G63" s="689"/>
      <c r="H63" s="681"/>
      <c r="I63" s="682"/>
      <c r="J63" s="670"/>
      <c r="K63" s="671"/>
      <c r="L63" s="681"/>
      <c r="M63" s="682"/>
      <c r="N63" s="670"/>
      <c r="O63" s="671"/>
      <c r="P63" s="681"/>
      <c r="Q63" s="682"/>
      <c r="R63" s="670"/>
      <c r="S63" s="671"/>
    </row>
    <row r="64" spans="2:19" ht="45" customHeight="1">
      <c r="B64" s="618" t="s">
        <v>297</v>
      </c>
      <c r="C64" s="618" t="s">
        <v>298</v>
      </c>
      <c r="D64" s="307" t="s">
        <v>809</v>
      </c>
      <c r="E64" s="307" t="s">
        <v>300</v>
      </c>
      <c r="F64" s="606" t="s">
        <v>301</v>
      </c>
      <c r="G64" s="674"/>
      <c r="H64" s="338" t="s">
        <v>299</v>
      </c>
      <c r="I64" s="307" t="s">
        <v>300</v>
      </c>
      <c r="J64" s="683" t="s">
        <v>301</v>
      </c>
      <c r="K64" s="674"/>
      <c r="L64" s="338" t="s">
        <v>299</v>
      </c>
      <c r="M64" s="307" t="s">
        <v>300</v>
      </c>
      <c r="N64" s="683" t="s">
        <v>301</v>
      </c>
      <c r="O64" s="674"/>
      <c r="P64" s="338" t="s">
        <v>299</v>
      </c>
      <c r="Q64" s="307" t="s">
        <v>300</v>
      </c>
      <c r="R64" s="683" t="s">
        <v>301</v>
      </c>
      <c r="S64" s="674"/>
    </row>
    <row r="65" spans="2:19" ht="27" customHeight="1">
      <c r="B65" s="620"/>
      <c r="C65" s="620"/>
      <c r="D65" s="324"/>
      <c r="E65" s="325"/>
      <c r="F65" s="684"/>
      <c r="G65" s="684"/>
      <c r="H65" s="326"/>
      <c r="I65" s="327"/>
      <c r="J65" s="679"/>
      <c r="K65" s="680"/>
      <c r="L65" s="326"/>
      <c r="M65" s="327"/>
      <c r="N65" s="679"/>
      <c r="O65" s="680"/>
      <c r="P65" s="326"/>
      <c r="Q65" s="327"/>
      <c r="R65" s="679"/>
      <c r="S65" s="680"/>
    </row>
    <row r="66" spans="2:3" ht="33.75" customHeight="1" thickBot="1">
      <c r="B66" s="296"/>
      <c r="C66" s="296"/>
    </row>
    <row r="67" spans="2:19" ht="37.5" customHeight="1" thickBot="1">
      <c r="B67" s="296"/>
      <c r="C67" s="296"/>
      <c r="D67" s="621" t="s">
        <v>254</v>
      </c>
      <c r="E67" s="622"/>
      <c r="F67" s="622"/>
      <c r="G67" s="623"/>
      <c r="H67" s="622" t="s">
        <v>255</v>
      </c>
      <c r="I67" s="622"/>
      <c r="J67" s="622"/>
      <c r="K67" s="623"/>
      <c r="L67" s="622" t="s">
        <v>256</v>
      </c>
      <c r="M67" s="622"/>
      <c r="N67" s="622"/>
      <c r="O67" s="623"/>
      <c r="P67" s="622" t="s">
        <v>255</v>
      </c>
      <c r="Q67" s="622"/>
      <c r="R67" s="622"/>
      <c r="S67" s="623"/>
    </row>
    <row r="68" spans="2:19" ht="37.5" customHeight="1">
      <c r="B68" s="624" t="s">
        <v>302</v>
      </c>
      <c r="C68" s="624" t="s">
        <v>303</v>
      </c>
      <c r="D68" s="339" t="s">
        <v>304</v>
      </c>
      <c r="E68" s="321" t="s">
        <v>305</v>
      </c>
      <c r="F68" s="626" t="s">
        <v>306</v>
      </c>
      <c r="G68" s="628"/>
      <c r="H68" s="339" t="s">
        <v>304</v>
      </c>
      <c r="I68" s="321" t="s">
        <v>305</v>
      </c>
      <c r="J68" s="626" t="s">
        <v>306</v>
      </c>
      <c r="K68" s="628"/>
      <c r="L68" s="339" t="s">
        <v>304</v>
      </c>
      <c r="M68" s="321" t="s">
        <v>305</v>
      </c>
      <c r="N68" s="626" t="s">
        <v>306</v>
      </c>
      <c r="O68" s="628"/>
      <c r="P68" s="339" t="s">
        <v>304</v>
      </c>
      <c r="Q68" s="321" t="s">
        <v>305</v>
      </c>
      <c r="R68" s="626" t="s">
        <v>306</v>
      </c>
      <c r="S68" s="628"/>
    </row>
    <row r="69" spans="2:19" ht="44.25" customHeight="1">
      <c r="B69" s="673"/>
      <c r="C69" s="625"/>
      <c r="D69" s="340"/>
      <c r="E69" s="341"/>
      <c r="F69" s="675"/>
      <c r="G69" s="676"/>
      <c r="H69" s="342"/>
      <c r="I69" s="343"/>
      <c r="J69" s="677"/>
      <c r="K69" s="678"/>
      <c r="L69" s="342"/>
      <c r="M69" s="343"/>
      <c r="N69" s="677"/>
      <c r="O69" s="678"/>
      <c r="P69" s="342"/>
      <c r="Q69" s="343"/>
      <c r="R69" s="677"/>
      <c r="S69" s="678"/>
    </row>
    <row r="70" spans="2:19" ht="36.75" customHeight="1">
      <c r="B70" s="673"/>
      <c r="C70" s="624" t="s">
        <v>307</v>
      </c>
      <c r="D70" s="307" t="s">
        <v>253</v>
      </c>
      <c r="E70" s="306" t="s">
        <v>308</v>
      </c>
      <c r="F70" s="606" t="s">
        <v>309</v>
      </c>
      <c r="G70" s="674"/>
      <c r="H70" s="307" t="s">
        <v>253</v>
      </c>
      <c r="I70" s="306" t="s">
        <v>308</v>
      </c>
      <c r="J70" s="606" t="s">
        <v>309</v>
      </c>
      <c r="K70" s="674"/>
      <c r="L70" s="307" t="s">
        <v>253</v>
      </c>
      <c r="M70" s="306" t="s">
        <v>308</v>
      </c>
      <c r="N70" s="606" t="s">
        <v>309</v>
      </c>
      <c r="O70" s="674"/>
      <c r="P70" s="307" t="s">
        <v>253</v>
      </c>
      <c r="Q70" s="306" t="s">
        <v>308</v>
      </c>
      <c r="R70" s="606" t="s">
        <v>309</v>
      </c>
      <c r="S70" s="674"/>
    </row>
    <row r="71" spans="2:19" ht="30" customHeight="1">
      <c r="B71" s="673"/>
      <c r="C71" s="673"/>
      <c r="D71" s="310" t="s">
        <v>437</v>
      </c>
      <c r="E71" s="341" t="s">
        <v>812</v>
      </c>
      <c r="F71" s="658" t="s">
        <v>480</v>
      </c>
      <c r="G71" s="669"/>
      <c r="H71" s="312" t="s">
        <v>437</v>
      </c>
      <c r="I71" s="343" t="s">
        <v>812</v>
      </c>
      <c r="J71" s="670" t="s">
        <v>446</v>
      </c>
      <c r="K71" s="671"/>
      <c r="L71" s="312" t="s">
        <v>437</v>
      </c>
      <c r="M71" s="343" t="s">
        <v>812</v>
      </c>
      <c r="N71" s="670" t="s">
        <v>466</v>
      </c>
      <c r="O71" s="671"/>
      <c r="P71" s="312"/>
      <c r="Q71" s="343"/>
      <c r="R71" s="670"/>
      <c r="S71" s="671"/>
    </row>
    <row r="72" spans="2:19" ht="30" customHeight="1" hidden="1" outlineLevel="1">
      <c r="B72" s="673"/>
      <c r="C72" s="673"/>
      <c r="D72" s="310"/>
      <c r="E72" s="341"/>
      <c r="F72" s="658"/>
      <c r="G72" s="669"/>
      <c r="H72" s="312"/>
      <c r="I72" s="343"/>
      <c r="J72" s="670"/>
      <c r="K72" s="671"/>
      <c r="L72" s="312"/>
      <c r="M72" s="343"/>
      <c r="N72" s="670"/>
      <c r="O72" s="671"/>
      <c r="P72" s="312"/>
      <c r="Q72" s="343"/>
      <c r="R72" s="670"/>
      <c r="S72" s="671"/>
    </row>
    <row r="73" spans="2:19" ht="30" customHeight="1" hidden="1" outlineLevel="1">
      <c r="B73" s="673"/>
      <c r="C73" s="673"/>
      <c r="D73" s="310"/>
      <c r="E73" s="341"/>
      <c r="F73" s="658"/>
      <c r="G73" s="669"/>
      <c r="H73" s="312"/>
      <c r="I73" s="343"/>
      <c r="J73" s="670"/>
      <c r="K73" s="671"/>
      <c r="L73" s="312"/>
      <c r="M73" s="343"/>
      <c r="N73" s="670"/>
      <c r="O73" s="671"/>
      <c r="P73" s="312"/>
      <c r="Q73" s="343"/>
      <c r="R73" s="670"/>
      <c r="S73" s="671"/>
    </row>
    <row r="74" spans="2:19" ht="30" customHeight="1" hidden="1" outlineLevel="1">
      <c r="B74" s="673"/>
      <c r="C74" s="673"/>
      <c r="D74" s="310"/>
      <c r="E74" s="341"/>
      <c r="F74" s="658"/>
      <c r="G74" s="669"/>
      <c r="H74" s="312"/>
      <c r="I74" s="343"/>
      <c r="J74" s="670"/>
      <c r="K74" s="671"/>
      <c r="L74" s="312"/>
      <c r="M74" s="343"/>
      <c r="N74" s="670"/>
      <c r="O74" s="671"/>
      <c r="P74" s="312"/>
      <c r="Q74" s="343"/>
      <c r="R74" s="670"/>
      <c r="S74" s="671"/>
    </row>
    <row r="75" spans="2:19" ht="30" customHeight="1" hidden="1" outlineLevel="1">
      <c r="B75" s="673"/>
      <c r="C75" s="673"/>
      <c r="D75" s="310"/>
      <c r="E75" s="341"/>
      <c r="F75" s="658"/>
      <c r="G75" s="669"/>
      <c r="H75" s="312"/>
      <c r="I75" s="343"/>
      <c r="J75" s="670"/>
      <c r="K75" s="671"/>
      <c r="L75" s="312"/>
      <c r="M75" s="343"/>
      <c r="N75" s="670"/>
      <c r="O75" s="671"/>
      <c r="P75" s="312"/>
      <c r="Q75" s="343"/>
      <c r="R75" s="670"/>
      <c r="S75" s="671"/>
    </row>
    <row r="76" spans="2:19" ht="30" customHeight="1" hidden="1" outlineLevel="1">
      <c r="B76" s="625"/>
      <c r="C76" s="625"/>
      <c r="D76" s="310"/>
      <c r="E76" s="341"/>
      <c r="F76" s="658"/>
      <c r="G76" s="669"/>
      <c r="H76" s="312"/>
      <c r="I76" s="343"/>
      <c r="J76" s="670"/>
      <c r="K76" s="671"/>
      <c r="L76" s="312"/>
      <c r="M76" s="343"/>
      <c r="N76" s="670"/>
      <c r="O76" s="671"/>
      <c r="P76" s="312"/>
      <c r="Q76" s="343"/>
      <c r="R76" s="670"/>
      <c r="S76" s="671"/>
    </row>
    <row r="77" spans="2:19" ht="35.25" customHeight="1" collapsed="1">
      <c r="B77" s="618" t="s">
        <v>310</v>
      </c>
      <c r="C77" s="672" t="s">
        <v>311</v>
      </c>
      <c r="D77" s="323" t="s">
        <v>312</v>
      </c>
      <c r="E77" s="606" t="s">
        <v>292</v>
      </c>
      <c r="F77" s="607"/>
      <c r="G77" s="308" t="s">
        <v>253</v>
      </c>
      <c r="H77" s="323" t="s">
        <v>312</v>
      </c>
      <c r="I77" s="606" t="s">
        <v>292</v>
      </c>
      <c r="J77" s="607"/>
      <c r="K77" s="308" t="s">
        <v>253</v>
      </c>
      <c r="L77" s="323" t="s">
        <v>312</v>
      </c>
      <c r="M77" s="606" t="s">
        <v>292</v>
      </c>
      <c r="N77" s="607"/>
      <c r="O77" s="308" t="s">
        <v>253</v>
      </c>
      <c r="P77" s="323" t="s">
        <v>312</v>
      </c>
      <c r="Q77" s="606" t="s">
        <v>292</v>
      </c>
      <c r="R77" s="607"/>
      <c r="S77" s="308" t="s">
        <v>253</v>
      </c>
    </row>
    <row r="78" spans="2:19" ht="35.25" customHeight="1">
      <c r="B78" s="619"/>
      <c r="C78" s="672"/>
      <c r="D78" s="344">
        <v>0</v>
      </c>
      <c r="E78" s="665" t="s">
        <v>811</v>
      </c>
      <c r="F78" s="666"/>
      <c r="G78" s="345" t="s">
        <v>437</v>
      </c>
      <c r="H78" s="346">
        <v>3</v>
      </c>
      <c r="I78" s="667" t="s">
        <v>810</v>
      </c>
      <c r="J78" s="668"/>
      <c r="K78" s="347" t="s">
        <v>437</v>
      </c>
      <c r="L78" s="346">
        <v>3</v>
      </c>
      <c r="M78" s="667" t="s">
        <v>810</v>
      </c>
      <c r="N78" s="668"/>
      <c r="O78" s="347" t="s">
        <v>437</v>
      </c>
      <c r="P78" s="346"/>
      <c r="Q78" s="667"/>
      <c r="R78" s="668"/>
      <c r="S78" s="347"/>
    </row>
    <row r="79" spans="2:19" ht="35.25" customHeight="1" hidden="1" outlineLevel="1">
      <c r="B79" s="619"/>
      <c r="C79" s="672"/>
      <c r="D79" s="344"/>
      <c r="E79" s="665"/>
      <c r="F79" s="666"/>
      <c r="G79" s="345"/>
      <c r="H79" s="346"/>
      <c r="I79" s="667"/>
      <c r="J79" s="668"/>
      <c r="K79" s="347"/>
      <c r="L79" s="346"/>
      <c r="M79" s="667"/>
      <c r="N79" s="668"/>
      <c r="O79" s="347"/>
      <c r="P79" s="346"/>
      <c r="Q79" s="667"/>
      <c r="R79" s="668"/>
      <c r="S79" s="347"/>
    </row>
    <row r="80" spans="2:19" ht="35.25" customHeight="1" hidden="1" outlineLevel="1">
      <c r="B80" s="619"/>
      <c r="C80" s="672"/>
      <c r="D80" s="344"/>
      <c r="E80" s="665"/>
      <c r="F80" s="666"/>
      <c r="G80" s="345"/>
      <c r="H80" s="346"/>
      <c r="I80" s="667"/>
      <c r="J80" s="668"/>
      <c r="K80" s="347"/>
      <c r="L80" s="346"/>
      <c r="M80" s="667"/>
      <c r="N80" s="668"/>
      <c r="O80" s="347"/>
      <c r="P80" s="346"/>
      <c r="Q80" s="667"/>
      <c r="R80" s="668"/>
      <c r="S80" s="347"/>
    </row>
    <row r="81" spans="2:19" ht="35.25" customHeight="1" hidden="1" outlineLevel="1">
      <c r="B81" s="619"/>
      <c r="C81" s="672"/>
      <c r="D81" s="344"/>
      <c r="E81" s="665"/>
      <c r="F81" s="666"/>
      <c r="G81" s="345"/>
      <c r="H81" s="346"/>
      <c r="I81" s="667"/>
      <c r="J81" s="668"/>
      <c r="K81" s="347"/>
      <c r="L81" s="346"/>
      <c r="M81" s="667"/>
      <c r="N81" s="668"/>
      <c r="O81" s="347"/>
      <c r="P81" s="346"/>
      <c r="Q81" s="667"/>
      <c r="R81" s="668"/>
      <c r="S81" s="347"/>
    </row>
    <row r="82" spans="2:19" ht="35.25" customHeight="1" hidden="1" outlineLevel="1">
      <c r="B82" s="619"/>
      <c r="C82" s="672"/>
      <c r="D82" s="344"/>
      <c r="E82" s="665"/>
      <c r="F82" s="666"/>
      <c r="G82" s="345"/>
      <c r="H82" s="346"/>
      <c r="I82" s="667"/>
      <c r="J82" s="668"/>
      <c r="K82" s="347"/>
      <c r="L82" s="346"/>
      <c r="M82" s="667"/>
      <c r="N82" s="668"/>
      <c r="O82" s="347"/>
      <c r="P82" s="346"/>
      <c r="Q82" s="667"/>
      <c r="R82" s="668"/>
      <c r="S82" s="347"/>
    </row>
    <row r="83" spans="2:19" ht="33" customHeight="1" hidden="1" outlineLevel="1">
      <c r="B83" s="620"/>
      <c r="C83" s="672"/>
      <c r="D83" s="344"/>
      <c r="E83" s="665"/>
      <c r="F83" s="666"/>
      <c r="G83" s="345"/>
      <c r="H83" s="346"/>
      <c r="I83" s="667"/>
      <c r="J83" s="668"/>
      <c r="K83" s="347"/>
      <c r="L83" s="346"/>
      <c r="M83" s="667"/>
      <c r="N83" s="668"/>
      <c r="O83" s="347"/>
      <c r="P83" s="346"/>
      <c r="Q83" s="667"/>
      <c r="R83" s="668"/>
      <c r="S83" s="347"/>
    </row>
    <row r="84" spans="2:4" ht="31.5" customHeight="1" collapsed="1" thickBot="1">
      <c r="B84" s="296"/>
      <c r="C84" s="348"/>
      <c r="D84" s="320"/>
    </row>
    <row r="85" spans="2:19" ht="30.75" customHeight="1" thickBot="1">
      <c r="B85" s="296"/>
      <c r="C85" s="296"/>
      <c r="D85" s="621" t="s">
        <v>254</v>
      </c>
      <c r="E85" s="622"/>
      <c r="F85" s="622"/>
      <c r="G85" s="623"/>
      <c r="H85" s="645" t="s">
        <v>255</v>
      </c>
      <c r="I85" s="646"/>
      <c r="J85" s="646"/>
      <c r="K85" s="647"/>
      <c r="L85" s="645" t="s">
        <v>256</v>
      </c>
      <c r="M85" s="646"/>
      <c r="N85" s="646"/>
      <c r="O85" s="661"/>
      <c r="P85" s="662" t="s">
        <v>255</v>
      </c>
      <c r="Q85" s="646"/>
      <c r="R85" s="646"/>
      <c r="S85" s="647"/>
    </row>
    <row r="86" spans="2:19" ht="30.75" customHeight="1">
      <c r="B86" s="624" t="s">
        <v>313</v>
      </c>
      <c r="C86" s="624" t="s">
        <v>314</v>
      </c>
      <c r="D86" s="626" t="s">
        <v>315</v>
      </c>
      <c r="E86" s="663"/>
      <c r="F86" s="321" t="s">
        <v>253</v>
      </c>
      <c r="G86" s="349" t="s">
        <v>292</v>
      </c>
      <c r="H86" s="664" t="s">
        <v>315</v>
      </c>
      <c r="I86" s="663"/>
      <c r="J86" s="321" t="s">
        <v>253</v>
      </c>
      <c r="K86" s="349" t="s">
        <v>292</v>
      </c>
      <c r="L86" s="664" t="s">
        <v>315</v>
      </c>
      <c r="M86" s="663"/>
      <c r="N86" s="321" t="s">
        <v>253</v>
      </c>
      <c r="O86" s="349" t="s">
        <v>292</v>
      </c>
      <c r="P86" s="664" t="s">
        <v>315</v>
      </c>
      <c r="Q86" s="663"/>
      <c r="R86" s="321" t="s">
        <v>253</v>
      </c>
      <c r="S86" s="349" t="s">
        <v>292</v>
      </c>
    </row>
    <row r="87" spans="2:19" ht="29.25" customHeight="1">
      <c r="B87" s="625"/>
      <c r="C87" s="625"/>
      <c r="D87" s="658"/>
      <c r="E87" s="659"/>
      <c r="F87" s="340"/>
      <c r="G87" s="350"/>
      <c r="H87" s="351"/>
      <c r="I87" s="352"/>
      <c r="J87" s="342"/>
      <c r="K87" s="353"/>
      <c r="L87" s="351"/>
      <c r="M87" s="352"/>
      <c r="N87" s="342"/>
      <c r="O87" s="353"/>
      <c r="P87" s="351"/>
      <c r="Q87" s="352"/>
      <c r="R87" s="342"/>
      <c r="S87" s="353"/>
    </row>
    <row r="88" spans="2:19" ht="45" customHeight="1">
      <c r="B88" s="660" t="s">
        <v>316</v>
      </c>
      <c r="C88" s="618" t="s">
        <v>317</v>
      </c>
      <c r="D88" s="307" t="s">
        <v>318</v>
      </c>
      <c r="E88" s="307" t="s">
        <v>319</v>
      </c>
      <c r="F88" s="323" t="s">
        <v>320</v>
      </c>
      <c r="G88" s="308" t="s">
        <v>321</v>
      </c>
      <c r="H88" s="307" t="s">
        <v>318</v>
      </c>
      <c r="I88" s="307" t="s">
        <v>319</v>
      </c>
      <c r="J88" s="323" t="s">
        <v>320</v>
      </c>
      <c r="K88" s="308" t="s">
        <v>321</v>
      </c>
      <c r="L88" s="307" t="s">
        <v>318</v>
      </c>
      <c r="M88" s="307" t="s">
        <v>319</v>
      </c>
      <c r="N88" s="323" t="s">
        <v>320</v>
      </c>
      <c r="O88" s="308" t="s">
        <v>321</v>
      </c>
      <c r="P88" s="307" t="s">
        <v>318</v>
      </c>
      <c r="Q88" s="307" t="s">
        <v>319</v>
      </c>
      <c r="R88" s="323" t="s">
        <v>320</v>
      </c>
      <c r="S88" s="308" t="s">
        <v>321</v>
      </c>
    </row>
    <row r="89" spans="2:19" ht="29.25" customHeight="1">
      <c r="B89" s="660"/>
      <c r="C89" s="619"/>
      <c r="D89" s="652" t="s">
        <v>530</v>
      </c>
      <c r="E89" s="654">
        <v>30000</v>
      </c>
      <c r="F89" s="652" t="s">
        <v>483</v>
      </c>
      <c r="G89" s="656" t="s">
        <v>476</v>
      </c>
      <c r="H89" s="650" t="s">
        <v>530</v>
      </c>
      <c r="I89" s="650">
        <v>60000</v>
      </c>
      <c r="J89" s="650" t="s">
        <v>483</v>
      </c>
      <c r="K89" s="643" t="s">
        <v>458</v>
      </c>
      <c r="L89" s="650" t="s">
        <v>530</v>
      </c>
      <c r="M89" s="650">
        <v>59000</v>
      </c>
      <c r="N89" s="650" t="s">
        <v>483</v>
      </c>
      <c r="O89" s="643" t="s">
        <v>458</v>
      </c>
      <c r="P89" s="650"/>
      <c r="Q89" s="650"/>
      <c r="R89" s="650"/>
      <c r="S89" s="643"/>
    </row>
    <row r="90" spans="2:19" ht="29.25" customHeight="1">
      <c r="B90" s="660"/>
      <c r="C90" s="619"/>
      <c r="D90" s="653"/>
      <c r="E90" s="655"/>
      <c r="F90" s="653"/>
      <c r="G90" s="657"/>
      <c r="H90" s="651"/>
      <c r="I90" s="651"/>
      <c r="J90" s="651"/>
      <c r="K90" s="644"/>
      <c r="L90" s="651"/>
      <c r="M90" s="651"/>
      <c r="N90" s="651"/>
      <c r="O90" s="644"/>
      <c r="P90" s="651"/>
      <c r="Q90" s="651"/>
      <c r="R90" s="651"/>
      <c r="S90" s="644"/>
    </row>
    <row r="91" spans="2:19" ht="36" hidden="1" outlineLevel="1">
      <c r="B91" s="660"/>
      <c r="C91" s="619"/>
      <c r="D91" s="307" t="s">
        <v>318</v>
      </c>
      <c r="E91" s="307" t="s">
        <v>319</v>
      </c>
      <c r="F91" s="323" t="s">
        <v>320</v>
      </c>
      <c r="G91" s="308" t="s">
        <v>321</v>
      </c>
      <c r="H91" s="307" t="s">
        <v>318</v>
      </c>
      <c r="I91" s="307" t="s">
        <v>319</v>
      </c>
      <c r="J91" s="323" t="s">
        <v>320</v>
      </c>
      <c r="K91" s="308" t="s">
        <v>321</v>
      </c>
      <c r="L91" s="307" t="s">
        <v>318</v>
      </c>
      <c r="M91" s="307" t="s">
        <v>319</v>
      </c>
      <c r="N91" s="323" t="s">
        <v>320</v>
      </c>
      <c r="O91" s="308" t="s">
        <v>321</v>
      </c>
      <c r="P91" s="307" t="s">
        <v>318</v>
      </c>
      <c r="Q91" s="307" t="s">
        <v>319</v>
      </c>
      <c r="R91" s="323" t="s">
        <v>320</v>
      </c>
      <c r="S91" s="308" t="s">
        <v>321</v>
      </c>
    </row>
    <row r="92" spans="2:19" ht="29.25" customHeight="1" hidden="1" outlineLevel="1">
      <c r="B92" s="660"/>
      <c r="C92" s="619"/>
      <c r="D92" s="652"/>
      <c r="E92" s="654"/>
      <c r="F92" s="652"/>
      <c r="G92" s="656"/>
      <c r="H92" s="650"/>
      <c r="I92" s="650"/>
      <c r="J92" s="650"/>
      <c r="K92" s="643"/>
      <c r="L92" s="650"/>
      <c r="M92" s="650"/>
      <c r="N92" s="650"/>
      <c r="O92" s="643"/>
      <c r="P92" s="650"/>
      <c r="Q92" s="650"/>
      <c r="R92" s="650"/>
      <c r="S92" s="643"/>
    </row>
    <row r="93" spans="2:19" ht="29.25" customHeight="1" hidden="1" outlineLevel="1">
      <c r="B93" s="660"/>
      <c r="C93" s="619"/>
      <c r="D93" s="653"/>
      <c r="E93" s="655"/>
      <c r="F93" s="653"/>
      <c r="G93" s="657"/>
      <c r="H93" s="651"/>
      <c r="I93" s="651"/>
      <c r="J93" s="651"/>
      <c r="K93" s="644"/>
      <c r="L93" s="651"/>
      <c r="M93" s="651"/>
      <c r="N93" s="651"/>
      <c r="O93" s="644"/>
      <c r="P93" s="651"/>
      <c r="Q93" s="651"/>
      <c r="R93" s="651"/>
      <c r="S93" s="644"/>
    </row>
    <row r="94" spans="2:19" ht="36" hidden="1" outlineLevel="1">
      <c r="B94" s="660"/>
      <c r="C94" s="619"/>
      <c r="D94" s="307" t="s">
        <v>318</v>
      </c>
      <c r="E94" s="307" t="s">
        <v>319</v>
      </c>
      <c r="F94" s="323" t="s">
        <v>320</v>
      </c>
      <c r="G94" s="308" t="s">
        <v>321</v>
      </c>
      <c r="H94" s="307" t="s">
        <v>318</v>
      </c>
      <c r="I94" s="307" t="s">
        <v>319</v>
      </c>
      <c r="J94" s="323" t="s">
        <v>320</v>
      </c>
      <c r="K94" s="308" t="s">
        <v>321</v>
      </c>
      <c r="L94" s="307" t="s">
        <v>318</v>
      </c>
      <c r="M94" s="307" t="s">
        <v>319</v>
      </c>
      <c r="N94" s="323" t="s">
        <v>320</v>
      </c>
      <c r="O94" s="308" t="s">
        <v>321</v>
      </c>
      <c r="P94" s="307" t="s">
        <v>318</v>
      </c>
      <c r="Q94" s="307" t="s">
        <v>319</v>
      </c>
      <c r="R94" s="323" t="s">
        <v>320</v>
      </c>
      <c r="S94" s="308" t="s">
        <v>321</v>
      </c>
    </row>
    <row r="95" spans="2:19" ht="29.25" customHeight="1" hidden="1" outlineLevel="1">
      <c r="B95" s="660"/>
      <c r="C95" s="619"/>
      <c r="D95" s="652"/>
      <c r="E95" s="654"/>
      <c r="F95" s="652"/>
      <c r="G95" s="656"/>
      <c r="H95" s="650"/>
      <c r="I95" s="650"/>
      <c r="J95" s="650"/>
      <c r="K95" s="643"/>
      <c r="L95" s="650"/>
      <c r="M95" s="650"/>
      <c r="N95" s="650"/>
      <c r="O95" s="643"/>
      <c r="P95" s="650"/>
      <c r="Q95" s="650"/>
      <c r="R95" s="650"/>
      <c r="S95" s="643"/>
    </row>
    <row r="96" spans="2:19" ht="29.25" customHeight="1" hidden="1" outlineLevel="1">
      <c r="B96" s="660"/>
      <c r="C96" s="619"/>
      <c r="D96" s="653"/>
      <c r="E96" s="655"/>
      <c r="F96" s="653"/>
      <c r="G96" s="657"/>
      <c r="H96" s="651"/>
      <c r="I96" s="651"/>
      <c r="J96" s="651"/>
      <c r="K96" s="644"/>
      <c r="L96" s="651"/>
      <c r="M96" s="651"/>
      <c r="N96" s="651"/>
      <c r="O96" s="644"/>
      <c r="P96" s="651"/>
      <c r="Q96" s="651"/>
      <c r="R96" s="651"/>
      <c r="S96" s="644"/>
    </row>
    <row r="97" spans="2:19" ht="36" hidden="1" outlineLevel="1">
      <c r="B97" s="660"/>
      <c r="C97" s="619"/>
      <c r="D97" s="307" t="s">
        <v>318</v>
      </c>
      <c r="E97" s="307" t="s">
        <v>319</v>
      </c>
      <c r="F97" s="323" t="s">
        <v>320</v>
      </c>
      <c r="G97" s="308" t="s">
        <v>321</v>
      </c>
      <c r="H97" s="307" t="s">
        <v>318</v>
      </c>
      <c r="I97" s="307" t="s">
        <v>319</v>
      </c>
      <c r="J97" s="323" t="s">
        <v>320</v>
      </c>
      <c r="K97" s="308" t="s">
        <v>321</v>
      </c>
      <c r="L97" s="307" t="s">
        <v>318</v>
      </c>
      <c r="M97" s="307" t="s">
        <v>319</v>
      </c>
      <c r="N97" s="323" t="s">
        <v>320</v>
      </c>
      <c r="O97" s="308" t="s">
        <v>321</v>
      </c>
      <c r="P97" s="307" t="s">
        <v>318</v>
      </c>
      <c r="Q97" s="307" t="s">
        <v>319</v>
      </c>
      <c r="R97" s="323" t="s">
        <v>320</v>
      </c>
      <c r="S97" s="308" t="s">
        <v>321</v>
      </c>
    </row>
    <row r="98" spans="2:19" ht="29.25" customHeight="1" hidden="1" outlineLevel="1">
      <c r="B98" s="660"/>
      <c r="C98" s="619"/>
      <c r="D98" s="652"/>
      <c r="E98" s="654"/>
      <c r="F98" s="652"/>
      <c r="G98" s="656"/>
      <c r="H98" s="650"/>
      <c r="I98" s="650"/>
      <c r="J98" s="650"/>
      <c r="K98" s="643"/>
      <c r="L98" s="650"/>
      <c r="M98" s="650"/>
      <c r="N98" s="650"/>
      <c r="O98" s="643"/>
      <c r="P98" s="650"/>
      <c r="Q98" s="650"/>
      <c r="R98" s="650"/>
      <c r="S98" s="643"/>
    </row>
    <row r="99" spans="2:19" ht="29.25" customHeight="1" hidden="1" outlineLevel="1">
      <c r="B99" s="660"/>
      <c r="C99" s="620"/>
      <c r="D99" s="653"/>
      <c r="E99" s="655"/>
      <c r="F99" s="653"/>
      <c r="G99" s="657"/>
      <c r="H99" s="651"/>
      <c r="I99" s="651"/>
      <c r="J99" s="651"/>
      <c r="K99" s="644"/>
      <c r="L99" s="651"/>
      <c r="M99" s="651"/>
      <c r="N99" s="651"/>
      <c r="O99" s="644"/>
      <c r="P99" s="651"/>
      <c r="Q99" s="651"/>
      <c r="R99" s="651"/>
      <c r="S99" s="644"/>
    </row>
    <row r="100" spans="2:3" ht="15.75" collapsed="1" thickBot="1">
      <c r="B100" s="296"/>
      <c r="C100" s="296"/>
    </row>
    <row r="101" spans="2:19" ht="15.75" thickBot="1">
      <c r="B101" s="296"/>
      <c r="C101" s="296"/>
      <c r="D101" s="621" t="s">
        <v>254</v>
      </c>
      <c r="E101" s="622"/>
      <c r="F101" s="622"/>
      <c r="G101" s="623"/>
      <c r="H101" s="645" t="s">
        <v>322</v>
      </c>
      <c r="I101" s="646"/>
      <c r="J101" s="646"/>
      <c r="K101" s="647"/>
      <c r="L101" s="645" t="s">
        <v>256</v>
      </c>
      <c r="M101" s="646"/>
      <c r="N101" s="646"/>
      <c r="O101" s="647"/>
      <c r="P101" s="645" t="s">
        <v>257</v>
      </c>
      <c r="Q101" s="646"/>
      <c r="R101" s="646"/>
      <c r="S101" s="647"/>
    </row>
    <row r="102" spans="2:19" ht="33.75" customHeight="1">
      <c r="B102" s="640" t="s">
        <v>323</v>
      </c>
      <c r="C102" s="648" t="s">
        <v>324</v>
      </c>
      <c r="D102" s="397" t="s">
        <v>325</v>
      </c>
      <c r="E102" s="398" t="s">
        <v>326</v>
      </c>
      <c r="F102" s="634" t="s">
        <v>327</v>
      </c>
      <c r="G102" s="635"/>
      <c r="H102" s="397" t="s">
        <v>325</v>
      </c>
      <c r="I102" s="398" t="s">
        <v>326</v>
      </c>
      <c r="J102" s="634" t="s">
        <v>327</v>
      </c>
      <c r="K102" s="635"/>
      <c r="L102" s="397" t="s">
        <v>325</v>
      </c>
      <c r="M102" s="398" t="s">
        <v>326</v>
      </c>
      <c r="N102" s="634" t="s">
        <v>327</v>
      </c>
      <c r="O102" s="635"/>
      <c r="P102" s="397" t="s">
        <v>325</v>
      </c>
      <c r="Q102" s="398" t="s">
        <v>326</v>
      </c>
      <c r="R102" s="634" t="s">
        <v>327</v>
      </c>
      <c r="S102" s="635"/>
    </row>
    <row r="103" spans="2:19" ht="30" customHeight="1">
      <c r="B103" s="641"/>
      <c r="C103" s="649"/>
      <c r="D103" s="399"/>
      <c r="E103" s="400"/>
      <c r="F103" s="636"/>
      <c r="G103" s="637"/>
      <c r="H103" s="399"/>
      <c r="I103" s="400"/>
      <c r="J103" s="638"/>
      <c r="K103" s="639"/>
      <c r="L103" s="399"/>
      <c r="M103" s="400"/>
      <c r="N103" s="638"/>
      <c r="O103" s="639"/>
      <c r="P103" s="399"/>
      <c r="Q103" s="400"/>
      <c r="R103" s="638"/>
      <c r="S103" s="639"/>
    </row>
    <row r="104" spans="2:19" ht="32.25" customHeight="1">
      <c r="B104" s="641"/>
      <c r="C104" s="640" t="s">
        <v>328</v>
      </c>
      <c r="D104" s="356" t="s">
        <v>325</v>
      </c>
      <c r="E104" s="307" t="s">
        <v>326</v>
      </c>
      <c r="F104" s="307" t="s">
        <v>329</v>
      </c>
      <c r="G104" s="330" t="s">
        <v>330</v>
      </c>
      <c r="H104" s="356" t="s">
        <v>325</v>
      </c>
      <c r="I104" s="307" t="s">
        <v>326</v>
      </c>
      <c r="J104" s="307" t="s">
        <v>329</v>
      </c>
      <c r="K104" s="330" t="s">
        <v>330</v>
      </c>
      <c r="L104" s="356" t="s">
        <v>325</v>
      </c>
      <c r="M104" s="307" t="s">
        <v>326</v>
      </c>
      <c r="N104" s="307" t="s">
        <v>329</v>
      </c>
      <c r="O104" s="330" t="s">
        <v>330</v>
      </c>
      <c r="P104" s="356" t="s">
        <v>325</v>
      </c>
      <c r="Q104" s="307" t="s">
        <v>326</v>
      </c>
      <c r="R104" s="307" t="s">
        <v>329</v>
      </c>
      <c r="S104" s="330" t="s">
        <v>330</v>
      </c>
    </row>
    <row r="105" spans="2:19" ht="27.75" customHeight="1">
      <c r="B105" s="641"/>
      <c r="C105" s="641"/>
      <c r="D105" s="354"/>
      <c r="E105" s="325"/>
      <c r="F105" s="341"/>
      <c r="G105" s="350"/>
      <c r="H105" s="355"/>
      <c r="I105" s="327"/>
      <c r="J105" s="343"/>
      <c r="K105" s="353"/>
      <c r="L105" s="355"/>
      <c r="M105" s="327"/>
      <c r="N105" s="343"/>
      <c r="O105" s="353"/>
      <c r="P105" s="355"/>
      <c r="Q105" s="327"/>
      <c r="R105" s="343"/>
      <c r="S105" s="353"/>
    </row>
    <row r="106" spans="2:19" ht="27.75" customHeight="1" hidden="1" outlineLevel="1">
      <c r="B106" s="641"/>
      <c r="C106" s="641"/>
      <c r="D106" s="356" t="s">
        <v>325</v>
      </c>
      <c r="E106" s="307" t="s">
        <v>326</v>
      </c>
      <c r="F106" s="307" t="s">
        <v>329</v>
      </c>
      <c r="G106" s="330" t="s">
        <v>330</v>
      </c>
      <c r="H106" s="356" t="s">
        <v>325</v>
      </c>
      <c r="I106" s="307" t="s">
        <v>326</v>
      </c>
      <c r="J106" s="307" t="s">
        <v>329</v>
      </c>
      <c r="K106" s="330" t="s">
        <v>330</v>
      </c>
      <c r="L106" s="356" t="s">
        <v>325</v>
      </c>
      <c r="M106" s="307" t="s">
        <v>326</v>
      </c>
      <c r="N106" s="307" t="s">
        <v>329</v>
      </c>
      <c r="O106" s="330" t="s">
        <v>330</v>
      </c>
      <c r="P106" s="356" t="s">
        <v>325</v>
      </c>
      <c r="Q106" s="307" t="s">
        <v>326</v>
      </c>
      <c r="R106" s="307" t="s">
        <v>329</v>
      </c>
      <c r="S106" s="330" t="s">
        <v>330</v>
      </c>
    </row>
    <row r="107" spans="2:19" ht="27.75" customHeight="1" hidden="1" outlineLevel="1">
      <c r="B107" s="641"/>
      <c r="C107" s="641"/>
      <c r="D107" s="354"/>
      <c r="E107" s="325"/>
      <c r="F107" s="341"/>
      <c r="G107" s="350"/>
      <c r="H107" s="355"/>
      <c r="I107" s="327"/>
      <c r="J107" s="343"/>
      <c r="K107" s="353"/>
      <c r="L107" s="355"/>
      <c r="M107" s="327"/>
      <c r="N107" s="343"/>
      <c r="O107" s="353"/>
      <c r="P107" s="355"/>
      <c r="Q107" s="327"/>
      <c r="R107" s="343"/>
      <c r="S107" s="353"/>
    </row>
    <row r="108" spans="2:19" ht="27.75" customHeight="1" hidden="1" outlineLevel="1">
      <c r="B108" s="641"/>
      <c r="C108" s="641"/>
      <c r="D108" s="356" t="s">
        <v>325</v>
      </c>
      <c r="E108" s="307" t="s">
        <v>326</v>
      </c>
      <c r="F108" s="307" t="s">
        <v>329</v>
      </c>
      <c r="G108" s="330" t="s">
        <v>330</v>
      </c>
      <c r="H108" s="356" t="s">
        <v>325</v>
      </c>
      <c r="I108" s="307" t="s">
        <v>326</v>
      </c>
      <c r="J108" s="307" t="s">
        <v>329</v>
      </c>
      <c r="K108" s="330" t="s">
        <v>330</v>
      </c>
      <c r="L108" s="356" t="s">
        <v>325</v>
      </c>
      <c r="M108" s="307" t="s">
        <v>326</v>
      </c>
      <c r="N108" s="307" t="s">
        <v>329</v>
      </c>
      <c r="O108" s="330" t="s">
        <v>330</v>
      </c>
      <c r="P108" s="356" t="s">
        <v>325</v>
      </c>
      <c r="Q108" s="307" t="s">
        <v>326</v>
      </c>
      <c r="R108" s="307" t="s">
        <v>329</v>
      </c>
      <c r="S108" s="330" t="s">
        <v>330</v>
      </c>
    </row>
    <row r="109" spans="2:19" ht="27.75" customHeight="1" hidden="1" outlineLevel="1">
      <c r="B109" s="641"/>
      <c r="C109" s="641"/>
      <c r="D109" s="354"/>
      <c r="E109" s="325"/>
      <c r="F109" s="341"/>
      <c r="G109" s="350"/>
      <c r="H109" s="355"/>
      <c r="I109" s="327"/>
      <c r="J109" s="343"/>
      <c r="K109" s="353"/>
      <c r="L109" s="355"/>
      <c r="M109" s="327"/>
      <c r="N109" s="343"/>
      <c r="O109" s="353"/>
      <c r="P109" s="355"/>
      <c r="Q109" s="327"/>
      <c r="R109" s="343"/>
      <c r="S109" s="353"/>
    </row>
    <row r="110" spans="2:19" ht="27.75" customHeight="1" hidden="1" outlineLevel="1">
      <c r="B110" s="641"/>
      <c r="C110" s="641"/>
      <c r="D110" s="356" t="s">
        <v>325</v>
      </c>
      <c r="E110" s="307" t="s">
        <v>326</v>
      </c>
      <c r="F110" s="307" t="s">
        <v>329</v>
      </c>
      <c r="G110" s="330" t="s">
        <v>330</v>
      </c>
      <c r="H110" s="356" t="s">
        <v>325</v>
      </c>
      <c r="I110" s="307" t="s">
        <v>326</v>
      </c>
      <c r="J110" s="307" t="s">
        <v>329</v>
      </c>
      <c r="K110" s="330" t="s">
        <v>330</v>
      </c>
      <c r="L110" s="356" t="s">
        <v>325</v>
      </c>
      <c r="M110" s="307" t="s">
        <v>326</v>
      </c>
      <c r="N110" s="307" t="s">
        <v>329</v>
      </c>
      <c r="O110" s="330" t="s">
        <v>330</v>
      </c>
      <c r="P110" s="356" t="s">
        <v>325</v>
      </c>
      <c r="Q110" s="307" t="s">
        <v>326</v>
      </c>
      <c r="R110" s="307" t="s">
        <v>329</v>
      </c>
      <c r="S110" s="330" t="s">
        <v>330</v>
      </c>
    </row>
    <row r="111" spans="2:19" ht="27.75" customHeight="1" hidden="1" outlineLevel="1">
      <c r="B111" s="642"/>
      <c r="C111" s="642"/>
      <c r="D111" s="354"/>
      <c r="E111" s="325"/>
      <c r="F111" s="341"/>
      <c r="G111" s="350"/>
      <c r="H111" s="355"/>
      <c r="I111" s="327"/>
      <c r="J111" s="343"/>
      <c r="K111" s="353"/>
      <c r="L111" s="355"/>
      <c r="M111" s="327"/>
      <c r="N111" s="343"/>
      <c r="O111" s="353"/>
      <c r="P111" s="355"/>
      <c r="Q111" s="327"/>
      <c r="R111" s="343"/>
      <c r="S111" s="353"/>
    </row>
    <row r="112" spans="2:19" ht="26.25" customHeight="1" collapsed="1">
      <c r="B112" s="629" t="s">
        <v>331</v>
      </c>
      <c r="C112" s="632" t="s">
        <v>332</v>
      </c>
      <c r="D112" s="357" t="s">
        <v>333</v>
      </c>
      <c r="E112" s="357" t="s">
        <v>334</v>
      </c>
      <c r="F112" s="357" t="s">
        <v>253</v>
      </c>
      <c r="G112" s="358" t="s">
        <v>335</v>
      </c>
      <c r="H112" s="359" t="s">
        <v>333</v>
      </c>
      <c r="I112" s="357" t="s">
        <v>334</v>
      </c>
      <c r="J112" s="357" t="s">
        <v>253</v>
      </c>
      <c r="K112" s="358" t="s">
        <v>335</v>
      </c>
      <c r="L112" s="357" t="s">
        <v>333</v>
      </c>
      <c r="M112" s="357" t="s">
        <v>334</v>
      </c>
      <c r="N112" s="357" t="s">
        <v>253</v>
      </c>
      <c r="O112" s="358" t="s">
        <v>335</v>
      </c>
      <c r="P112" s="357" t="s">
        <v>333</v>
      </c>
      <c r="Q112" s="357" t="s">
        <v>334</v>
      </c>
      <c r="R112" s="357" t="s">
        <v>253</v>
      </c>
      <c r="S112" s="358" t="s">
        <v>335</v>
      </c>
    </row>
    <row r="113" spans="2:19" ht="32.25" customHeight="1">
      <c r="B113" s="630"/>
      <c r="C113" s="633"/>
      <c r="D113" s="324"/>
      <c r="E113" s="324"/>
      <c r="F113" s="324"/>
      <c r="G113" s="324"/>
      <c r="H113" s="346"/>
      <c r="I113" s="326"/>
      <c r="J113" s="326"/>
      <c r="K113" s="347"/>
      <c r="L113" s="326"/>
      <c r="M113" s="326"/>
      <c r="N113" s="326"/>
      <c r="O113" s="347"/>
      <c r="P113" s="326"/>
      <c r="Q113" s="326"/>
      <c r="R113" s="326"/>
      <c r="S113" s="347"/>
    </row>
    <row r="114" spans="2:19" ht="32.25" customHeight="1">
      <c r="B114" s="630"/>
      <c r="C114" s="629" t="s">
        <v>336</v>
      </c>
      <c r="D114" s="307" t="s">
        <v>337</v>
      </c>
      <c r="E114" s="606" t="s">
        <v>338</v>
      </c>
      <c r="F114" s="607"/>
      <c r="G114" s="308" t="s">
        <v>339</v>
      </c>
      <c r="H114" s="307" t="s">
        <v>337</v>
      </c>
      <c r="I114" s="606" t="s">
        <v>338</v>
      </c>
      <c r="J114" s="607"/>
      <c r="K114" s="308" t="s">
        <v>339</v>
      </c>
      <c r="L114" s="307" t="s">
        <v>337</v>
      </c>
      <c r="M114" s="606" t="s">
        <v>338</v>
      </c>
      <c r="N114" s="607"/>
      <c r="O114" s="308" t="s">
        <v>339</v>
      </c>
      <c r="P114" s="307" t="s">
        <v>337</v>
      </c>
      <c r="Q114" s="307" t="s">
        <v>338</v>
      </c>
      <c r="R114" s="606" t="s">
        <v>338</v>
      </c>
      <c r="S114" s="607"/>
    </row>
    <row r="115" spans="2:19" ht="23.25" customHeight="1">
      <c r="B115" s="630"/>
      <c r="C115" s="630"/>
      <c r="D115" s="360"/>
      <c r="E115" s="608"/>
      <c r="F115" s="609"/>
      <c r="G115" s="311"/>
      <c r="H115" s="361"/>
      <c r="I115" s="610"/>
      <c r="J115" s="611"/>
      <c r="K115" s="336"/>
      <c r="L115" s="361"/>
      <c r="M115" s="610"/>
      <c r="N115" s="611"/>
      <c r="O115" s="314"/>
      <c r="P115" s="361"/>
      <c r="Q115" s="312"/>
      <c r="R115" s="610"/>
      <c r="S115" s="611"/>
    </row>
    <row r="116" spans="2:19" ht="23.25" customHeight="1" hidden="1" outlineLevel="1">
      <c r="B116" s="630"/>
      <c r="C116" s="630"/>
      <c r="D116" s="307" t="s">
        <v>337</v>
      </c>
      <c r="E116" s="606" t="s">
        <v>338</v>
      </c>
      <c r="F116" s="607"/>
      <c r="G116" s="308" t="s">
        <v>339</v>
      </c>
      <c r="H116" s="307" t="s">
        <v>337</v>
      </c>
      <c r="I116" s="606" t="s">
        <v>338</v>
      </c>
      <c r="J116" s="607"/>
      <c r="K116" s="308" t="s">
        <v>339</v>
      </c>
      <c r="L116" s="307" t="s">
        <v>337</v>
      </c>
      <c r="M116" s="606" t="s">
        <v>338</v>
      </c>
      <c r="N116" s="607"/>
      <c r="O116" s="308" t="s">
        <v>339</v>
      </c>
      <c r="P116" s="307" t="s">
        <v>337</v>
      </c>
      <c r="Q116" s="307" t="s">
        <v>338</v>
      </c>
      <c r="R116" s="606" t="s">
        <v>338</v>
      </c>
      <c r="S116" s="607"/>
    </row>
    <row r="117" spans="2:19" ht="23.25" customHeight="1" hidden="1" outlineLevel="1">
      <c r="B117" s="630"/>
      <c r="C117" s="630"/>
      <c r="D117" s="360"/>
      <c r="E117" s="608"/>
      <c r="F117" s="609"/>
      <c r="G117" s="311"/>
      <c r="H117" s="361"/>
      <c r="I117" s="610"/>
      <c r="J117" s="611"/>
      <c r="K117" s="314"/>
      <c r="L117" s="361"/>
      <c r="M117" s="610"/>
      <c r="N117" s="611"/>
      <c r="O117" s="314"/>
      <c r="P117" s="361"/>
      <c r="Q117" s="312"/>
      <c r="R117" s="610"/>
      <c r="S117" s="611"/>
    </row>
    <row r="118" spans="2:19" ht="23.25" customHeight="1" hidden="1" outlineLevel="1">
      <c r="B118" s="630"/>
      <c r="C118" s="630"/>
      <c r="D118" s="307" t="s">
        <v>337</v>
      </c>
      <c r="E118" s="606" t="s">
        <v>338</v>
      </c>
      <c r="F118" s="607"/>
      <c r="G118" s="308" t="s">
        <v>339</v>
      </c>
      <c r="H118" s="307" t="s">
        <v>337</v>
      </c>
      <c r="I118" s="606" t="s">
        <v>338</v>
      </c>
      <c r="J118" s="607"/>
      <c r="K118" s="308" t="s">
        <v>339</v>
      </c>
      <c r="L118" s="307" t="s">
        <v>337</v>
      </c>
      <c r="M118" s="606" t="s">
        <v>338</v>
      </c>
      <c r="N118" s="607"/>
      <c r="O118" s="308" t="s">
        <v>339</v>
      </c>
      <c r="P118" s="307" t="s">
        <v>337</v>
      </c>
      <c r="Q118" s="307" t="s">
        <v>338</v>
      </c>
      <c r="R118" s="606" t="s">
        <v>338</v>
      </c>
      <c r="S118" s="607"/>
    </row>
    <row r="119" spans="2:19" ht="23.25" customHeight="1" hidden="1" outlineLevel="1">
      <c r="B119" s="630"/>
      <c r="C119" s="630"/>
      <c r="D119" s="360"/>
      <c r="E119" s="608"/>
      <c r="F119" s="609"/>
      <c r="G119" s="311"/>
      <c r="H119" s="361"/>
      <c r="I119" s="610"/>
      <c r="J119" s="611"/>
      <c r="K119" s="314"/>
      <c r="L119" s="361"/>
      <c r="M119" s="610"/>
      <c r="N119" s="611"/>
      <c r="O119" s="314"/>
      <c r="P119" s="361"/>
      <c r="Q119" s="312"/>
      <c r="R119" s="610"/>
      <c r="S119" s="611"/>
    </row>
    <row r="120" spans="2:19" ht="23.25" customHeight="1" hidden="1" outlineLevel="1">
      <c r="B120" s="630"/>
      <c r="C120" s="630"/>
      <c r="D120" s="307" t="s">
        <v>337</v>
      </c>
      <c r="E120" s="606" t="s">
        <v>338</v>
      </c>
      <c r="F120" s="607"/>
      <c r="G120" s="308" t="s">
        <v>339</v>
      </c>
      <c r="H120" s="307" t="s">
        <v>337</v>
      </c>
      <c r="I120" s="606" t="s">
        <v>338</v>
      </c>
      <c r="J120" s="607"/>
      <c r="K120" s="308" t="s">
        <v>339</v>
      </c>
      <c r="L120" s="307" t="s">
        <v>337</v>
      </c>
      <c r="M120" s="606" t="s">
        <v>338</v>
      </c>
      <c r="N120" s="607"/>
      <c r="O120" s="308" t="s">
        <v>339</v>
      </c>
      <c r="P120" s="307" t="s">
        <v>337</v>
      </c>
      <c r="Q120" s="307" t="s">
        <v>338</v>
      </c>
      <c r="R120" s="606" t="s">
        <v>338</v>
      </c>
      <c r="S120" s="607"/>
    </row>
    <row r="121" spans="2:19" ht="23.25" customHeight="1" hidden="1" outlineLevel="1">
      <c r="B121" s="631"/>
      <c r="C121" s="631"/>
      <c r="D121" s="360"/>
      <c r="E121" s="608"/>
      <c r="F121" s="609"/>
      <c r="G121" s="311"/>
      <c r="H121" s="361"/>
      <c r="I121" s="610"/>
      <c r="J121" s="611"/>
      <c r="K121" s="314"/>
      <c r="L121" s="361"/>
      <c r="M121" s="610"/>
      <c r="N121" s="611"/>
      <c r="O121" s="314"/>
      <c r="P121" s="361"/>
      <c r="Q121" s="312"/>
      <c r="R121" s="610"/>
      <c r="S121" s="611"/>
    </row>
    <row r="122" spans="2:3" ht="15.75" collapsed="1" thickBot="1">
      <c r="B122" s="296"/>
      <c r="C122" s="296"/>
    </row>
    <row r="123" spans="2:19" ht="15.75" thickBot="1">
      <c r="B123" s="296"/>
      <c r="C123" s="296"/>
      <c r="D123" s="621" t="s">
        <v>254</v>
      </c>
      <c r="E123" s="622"/>
      <c r="F123" s="622"/>
      <c r="G123" s="623"/>
      <c r="H123" s="621" t="s">
        <v>255</v>
      </c>
      <c r="I123" s="622"/>
      <c r="J123" s="622"/>
      <c r="K123" s="623"/>
      <c r="L123" s="622" t="s">
        <v>256</v>
      </c>
      <c r="M123" s="622"/>
      <c r="N123" s="622"/>
      <c r="O123" s="622"/>
      <c r="P123" s="621" t="s">
        <v>257</v>
      </c>
      <c r="Q123" s="622"/>
      <c r="R123" s="622"/>
      <c r="S123" s="623"/>
    </row>
    <row r="124" spans="2:19" ht="15">
      <c r="B124" s="624" t="s">
        <v>340</v>
      </c>
      <c r="C124" s="624" t="s">
        <v>341</v>
      </c>
      <c r="D124" s="626" t="s">
        <v>342</v>
      </c>
      <c r="E124" s="627"/>
      <c r="F124" s="627"/>
      <c r="G124" s="628"/>
      <c r="H124" s="626" t="s">
        <v>342</v>
      </c>
      <c r="I124" s="627"/>
      <c r="J124" s="627"/>
      <c r="K124" s="628"/>
      <c r="L124" s="626" t="s">
        <v>342</v>
      </c>
      <c r="M124" s="627"/>
      <c r="N124" s="627"/>
      <c r="O124" s="628"/>
      <c r="P124" s="626" t="s">
        <v>342</v>
      </c>
      <c r="Q124" s="627"/>
      <c r="R124" s="627"/>
      <c r="S124" s="628"/>
    </row>
    <row r="125" spans="2:19" ht="45" customHeight="1">
      <c r="B125" s="625"/>
      <c r="C125" s="625"/>
      <c r="D125" s="612" t="s">
        <v>409</v>
      </c>
      <c r="E125" s="613"/>
      <c r="F125" s="613"/>
      <c r="G125" s="614"/>
      <c r="H125" s="615" t="s">
        <v>390</v>
      </c>
      <c r="I125" s="616"/>
      <c r="J125" s="616"/>
      <c r="K125" s="617"/>
      <c r="L125" s="615" t="s">
        <v>393</v>
      </c>
      <c r="M125" s="616"/>
      <c r="N125" s="616"/>
      <c r="O125" s="617"/>
      <c r="P125" s="615"/>
      <c r="Q125" s="616"/>
      <c r="R125" s="616"/>
      <c r="S125" s="617"/>
    </row>
    <row r="126" spans="2:19" ht="32.25" customHeight="1">
      <c r="B126" s="618" t="s">
        <v>343</v>
      </c>
      <c r="C126" s="618" t="s">
        <v>344</v>
      </c>
      <c r="D126" s="357" t="s">
        <v>345</v>
      </c>
      <c r="E126" s="329" t="s">
        <v>253</v>
      </c>
      <c r="F126" s="307" t="s">
        <v>275</v>
      </c>
      <c r="G126" s="308" t="s">
        <v>292</v>
      </c>
      <c r="H126" s="357" t="s">
        <v>345</v>
      </c>
      <c r="I126" s="329" t="s">
        <v>253</v>
      </c>
      <c r="J126" s="307" t="s">
        <v>275</v>
      </c>
      <c r="K126" s="308" t="s">
        <v>292</v>
      </c>
      <c r="L126" s="357" t="s">
        <v>345</v>
      </c>
      <c r="M126" s="329" t="s">
        <v>253</v>
      </c>
      <c r="N126" s="307" t="s">
        <v>275</v>
      </c>
      <c r="O126" s="308" t="s">
        <v>292</v>
      </c>
      <c r="P126" s="357" t="s">
        <v>345</v>
      </c>
      <c r="Q126" s="329" t="s">
        <v>253</v>
      </c>
      <c r="R126" s="307" t="s">
        <v>275</v>
      </c>
      <c r="S126" s="308" t="s">
        <v>292</v>
      </c>
    </row>
    <row r="127" spans="2:19" ht="23.25" customHeight="1">
      <c r="B127" s="619"/>
      <c r="C127" s="620"/>
      <c r="D127" s="324">
        <v>0</v>
      </c>
      <c r="E127" s="362" t="s">
        <v>440</v>
      </c>
      <c r="F127" s="310" t="s">
        <v>430</v>
      </c>
      <c r="G127" s="345" t="s">
        <v>561</v>
      </c>
      <c r="H127" s="326">
        <v>4</v>
      </c>
      <c r="I127" s="363" t="s">
        <v>440</v>
      </c>
      <c r="J127" s="326" t="s">
        <v>430</v>
      </c>
      <c r="K127" s="364" t="s">
        <v>808</v>
      </c>
      <c r="L127" s="326">
        <v>5</v>
      </c>
      <c r="M127" s="363" t="s">
        <v>440</v>
      </c>
      <c r="N127" s="326" t="s">
        <v>430</v>
      </c>
      <c r="O127" s="394" t="s">
        <v>808</v>
      </c>
      <c r="P127" s="326"/>
      <c r="Q127" s="363"/>
      <c r="R127" s="326"/>
      <c r="S127" s="364"/>
    </row>
    <row r="128" spans="2:19" ht="29.25" customHeight="1">
      <c r="B128" s="619"/>
      <c r="C128" s="618" t="s">
        <v>346</v>
      </c>
      <c r="D128" s="307" t="s">
        <v>347</v>
      </c>
      <c r="E128" s="606" t="s">
        <v>348</v>
      </c>
      <c r="F128" s="607"/>
      <c r="G128" s="308" t="s">
        <v>349</v>
      </c>
      <c r="H128" s="307" t="s">
        <v>347</v>
      </c>
      <c r="I128" s="606" t="s">
        <v>348</v>
      </c>
      <c r="J128" s="607"/>
      <c r="K128" s="308" t="s">
        <v>349</v>
      </c>
      <c r="L128" s="307" t="s">
        <v>347</v>
      </c>
      <c r="M128" s="606" t="s">
        <v>348</v>
      </c>
      <c r="N128" s="607"/>
      <c r="O128" s="308" t="s">
        <v>349</v>
      </c>
      <c r="P128" s="307" t="s">
        <v>347</v>
      </c>
      <c r="Q128" s="606" t="s">
        <v>348</v>
      </c>
      <c r="R128" s="607"/>
      <c r="S128" s="308" t="s">
        <v>349</v>
      </c>
    </row>
    <row r="129" spans="2:19" ht="39" customHeight="1">
      <c r="B129" s="620"/>
      <c r="C129" s="620"/>
      <c r="D129" s="360">
        <v>0</v>
      </c>
      <c r="E129" s="608" t="s">
        <v>376</v>
      </c>
      <c r="F129" s="609"/>
      <c r="G129" s="311" t="s">
        <v>482</v>
      </c>
      <c r="H129" s="361">
        <v>2</v>
      </c>
      <c r="I129" s="610" t="s">
        <v>360</v>
      </c>
      <c r="J129" s="611"/>
      <c r="K129" s="314" t="s">
        <v>458</v>
      </c>
      <c r="L129" s="361">
        <v>2</v>
      </c>
      <c r="M129" s="610" t="s">
        <v>365</v>
      </c>
      <c r="N129" s="611"/>
      <c r="O129" s="314" t="s">
        <v>468</v>
      </c>
      <c r="P129" s="361"/>
      <c r="Q129" s="610"/>
      <c r="R129" s="611"/>
      <c r="S129" s="314"/>
    </row>
    <row r="133" ht="15" hidden="1"/>
    <row r="134" ht="15" hidden="1"/>
    <row r="135" ht="15" hidden="1">
      <c r="D135" s="288" t="s">
        <v>350</v>
      </c>
    </row>
    <row r="136" spans="4:9" ht="15" hidden="1">
      <c r="D136" s="288" t="s">
        <v>351</v>
      </c>
      <c r="E136" s="288" t="s">
        <v>352</v>
      </c>
      <c r="F136" s="288" t="s">
        <v>353</v>
      </c>
      <c r="H136" s="288" t="s">
        <v>354</v>
      </c>
      <c r="I136" s="288" t="s">
        <v>355</v>
      </c>
    </row>
    <row r="137" spans="4:9" ht="15" hidden="1">
      <c r="D137" s="288" t="s">
        <v>356</v>
      </c>
      <c r="E137" s="288" t="s">
        <v>357</v>
      </c>
      <c r="F137" s="288" t="s">
        <v>358</v>
      </c>
      <c r="H137" s="288" t="s">
        <v>359</v>
      </c>
      <c r="I137" s="288" t="s">
        <v>360</v>
      </c>
    </row>
    <row r="138" spans="4:9" ht="15" hidden="1">
      <c r="D138" s="288" t="s">
        <v>361</v>
      </c>
      <c r="E138" s="288" t="s">
        <v>362</v>
      </c>
      <c r="F138" s="288" t="s">
        <v>363</v>
      </c>
      <c r="H138" s="288" t="s">
        <v>364</v>
      </c>
      <c r="I138" s="288" t="s">
        <v>365</v>
      </c>
    </row>
    <row r="139" spans="4:11" ht="15" hidden="1">
      <c r="D139" s="288" t="s">
        <v>366</v>
      </c>
      <c r="F139" s="288" t="s">
        <v>367</v>
      </c>
      <c r="G139" s="288" t="s">
        <v>368</v>
      </c>
      <c r="H139" s="288" t="s">
        <v>369</v>
      </c>
      <c r="I139" s="288" t="s">
        <v>370</v>
      </c>
      <c r="K139" s="288" t="s">
        <v>371</v>
      </c>
    </row>
    <row r="140" spans="4:12" ht="15" hidden="1">
      <c r="D140" s="288" t="s">
        <v>372</v>
      </c>
      <c r="F140" s="288" t="s">
        <v>373</v>
      </c>
      <c r="G140" s="288" t="s">
        <v>374</v>
      </c>
      <c r="H140" s="288" t="s">
        <v>375</v>
      </c>
      <c r="I140" s="288" t="s">
        <v>376</v>
      </c>
      <c r="K140" s="288" t="s">
        <v>377</v>
      </c>
      <c r="L140" s="288" t="s">
        <v>378</v>
      </c>
    </row>
    <row r="141" spans="4:12" ht="15" hidden="1">
      <c r="D141" s="288" t="s">
        <v>379</v>
      </c>
      <c r="E141" s="365" t="s">
        <v>380</v>
      </c>
      <c r="G141" s="288" t="s">
        <v>381</v>
      </c>
      <c r="H141" s="288" t="s">
        <v>382</v>
      </c>
      <c r="K141" s="288" t="s">
        <v>383</v>
      </c>
      <c r="L141" s="288" t="s">
        <v>384</v>
      </c>
    </row>
    <row r="142" spans="4:12" ht="15" hidden="1">
      <c r="D142" s="288" t="s">
        <v>385</v>
      </c>
      <c r="E142" s="366" t="s">
        <v>386</v>
      </c>
      <c r="K142" s="288" t="s">
        <v>387</v>
      </c>
      <c r="L142" s="288" t="s">
        <v>388</v>
      </c>
    </row>
    <row r="143" spans="5:12" ht="15" hidden="1">
      <c r="E143" s="367" t="s">
        <v>389</v>
      </c>
      <c r="H143" s="288" t="s">
        <v>390</v>
      </c>
      <c r="K143" s="288" t="s">
        <v>391</v>
      </c>
      <c r="L143" s="288" t="s">
        <v>392</v>
      </c>
    </row>
    <row r="144" spans="8:12" ht="15" hidden="1">
      <c r="H144" s="288" t="s">
        <v>393</v>
      </c>
      <c r="K144" s="288" t="s">
        <v>394</v>
      </c>
      <c r="L144" s="288" t="s">
        <v>395</v>
      </c>
    </row>
    <row r="145" spans="8:12" ht="15" hidden="1">
      <c r="H145" s="288" t="s">
        <v>396</v>
      </c>
      <c r="K145" s="288" t="s">
        <v>397</v>
      </c>
      <c r="L145" s="288" t="s">
        <v>398</v>
      </c>
    </row>
    <row r="146" spans="2:12" ht="15" hidden="1">
      <c r="B146" s="288" t="s">
        <v>399</v>
      </c>
      <c r="C146" s="288" t="s">
        <v>400</v>
      </c>
      <c r="D146" s="288" t="s">
        <v>399</v>
      </c>
      <c r="G146" s="288" t="s">
        <v>401</v>
      </c>
      <c r="H146" s="288" t="s">
        <v>402</v>
      </c>
      <c r="J146" s="288" t="s">
        <v>107</v>
      </c>
      <c r="K146" s="288" t="s">
        <v>403</v>
      </c>
      <c r="L146" s="288" t="s">
        <v>404</v>
      </c>
    </row>
    <row r="147" spans="2:11" ht="15" hidden="1">
      <c r="B147" s="288">
        <v>1</v>
      </c>
      <c r="C147" s="288" t="s">
        <v>405</v>
      </c>
      <c r="D147" s="288" t="s">
        <v>406</v>
      </c>
      <c r="E147" s="288" t="s">
        <v>292</v>
      </c>
      <c r="F147" s="288" t="s">
        <v>407</v>
      </c>
      <c r="G147" s="288" t="s">
        <v>408</v>
      </c>
      <c r="H147" s="288" t="s">
        <v>409</v>
      </c>
      <c r="J147" s="288" t="s">
        <v>383</v>
      </c>
      <c r="K147" s="288" t="s">
        <v>410</v>
      </c>
    </row>
    <row r="148" spans="2:11" ht="15" hidden="1">
      <c r="B148" s="288">
        <v>2</v>
      </c>
      <c r="C148" s="288" t="s">
        <v>411</v>
      </c>
      <c r="D148" s="288" t="s">
        <v>412</v>
      </c>
      <c r="E148" s="288" t="s">
        <v>275</v>
      </c>
      <c r="F148" s="288" t="s">
        <v>413</v>
      </c>
      <c r="G148" s="288" t="s">
        <v>414</v>
      </c>
      <c r="J148" s="288" t="s">
        <v>415</v>
      </c>
      <c r="K148" s="288" t="s">
        <v>416</v>
      </c>
    </row>
    <row r="149" spans="2:11" ht="15" hidden="1">
      <c r="B149" s="288">
        <v>3</v>
      </c>
      <c r="C149" s="288" t="s">
        <v>417</v>
      </c>
      <c r="D149" s="288" t="s">
        <v>418</v>
      </c>
      <c r="E149" s="288" t="s">
        <v>253</v>
      </c>
      <c r="G149" s="288" t="s">
        <v>419</v>
      </c>
      <c r="J149" s="288" t="s">
        <v>420</v>
      </c>
      <c r="K149" s="288" t="s">
        <v>421</v>
      </c>
    </row>
    <row r="150" spans="2:11" ht="15" hidden="1">
      <c r="B150" s="288">
        <v>4</v>
      </c>
      <c r="C150" s="288" t="s">
        <v>409</v>
      </c>
      <c r="H150" s="288" t="s">
        <v>422</v>
      </c>
      <c r="I150" s="288" t="s">
        <v>423</v>
      </c>
      <c r="J150" s="288" t="s">
        <v>424</v>
      </c>
      <c r="K150" s="288" t="s">
        <v>425</v>
      </c>
    </row>
    <row r="151" spans="4:11" ht="15" hidden="1">
      <c r="D151" s="288" t="s">
        <v>419</v>
      </c>
      <c r="H151" s="288" t="s">
        <v>426</v>
      </c>
      <c r="I151" s="288" t="s">
        <v>427</v>
      </c>
      <c r="J151" s="288" t="s">
        <v>428</v>
      </c>
      <c r="K151" s="288" t="s">
        <v>429</v>
      </c>
    </row>
    <row r="152" spans="4:11" ht="15" hidden="1">
      <c r="D152" s="288" t="s">
        <v>430</v>
      </c>
      <c r="H152" s="288" t="s">
        <v>431</v>
      </c>
      <c r="I152" s="288" t="s">
        <v>432</v>
      </c>
      <c r="J152" s="288" t="s">
        <v>433</v>
      </c>
      <c r="K152" s="288" t="s">
        <v>434</v>
      </c>
    </row>
    <row r="153" spans="4:11" ht="15" hidden="1">
      <c r="D153" s="288" t="s">
        <v>435</v>
      </c>
      <c r="H153" s="288" t="s">
        <v>436</v>
      </c>
      <c r="J153" s="288" t="s">
        <v>437</v>
      </c>
      <c r="K153" s="288" t="s">
        <v>438</v>
      </c>
    </row>
    <row r="154" spans="8:10" ht="15" hidden="1">
      <c r="H154" s="288" t="s">
        <v>439</v>
      </c>
      <c r="J154" s="288" t="s">
        <v>440</v>
      </c>
    </row>
    <row r="155" spans="4:11" ht="60" hidden="1">
      <c r="D155" s="368" t="s">
        <v>441</v>
      </c>
      <c r="E155" s="288" t="s">
        <v>442</v>
      </c>
      <c r="F155" s="288" t="s">
        <v>443</v>
      </c>
      <c r="G155" s="288" t="s">
        <v>444</v>
      </c>
      <c r="H155" s="288" t="s">
        <v>445</v>
      </c>
      <c r="I155" s="288" t="s">
        <v>446</v>
      </c>
      <c r="J155" s="288" t="s">
        <v>447</v>
      </c>
      <c r="K155" s="288" t="s">
        <v>448</v>
      </c>
    </row>
    <row r="156" spans="2:11" ht="75" hidden="1">
      <c r="B156" s="288" t="s">
        <v>449</v>
      </c>
      <c r="C156" s="288" t="s">
        <v>450</v>
      </c>
      <c r="D156" s="368" t="s">
        <v>451</v>
      </c>
      <c r="E156" s="288" t="s">
        <v>452</v>
      </c>
      <c r="F156" s="288" t="s">
        <v>453</v>
      </c>
      <c r="G156" s="288" t="s">
        <v>454</v>
      </c>
      <c r="H156" s="288" t="s">
        <v>455</v>
      </c>
      <c r="I156" s="288" t="s">
        <v>456</v>
      </c>
      <c r="J156" s="288" t="s">
        <v>457</v>
      </c>
      <c r="K156" s="288" t="s">
        <v>458</v>
      </c>
    </row>
    <row r="157" spans="2:11" ht="45" hidden="1">
      <c r="B157" s="288" t="s">
        <v>459</v>
      </c>
      <c r="C157" s="288" t="s">
        <v>460</v>
      </c>
      <c r="D157" s="368" t="s">
        <v>461</v>
      </c>
      <c r="E157" s="288" t="s">
        <v>462</v>
      </c>
      <c r="F157" s="288" t="s">
        <v>463</v>
      </c>
      <c r="G157" s="288" t="s">
        <v>464</v>
      </c>
      <c r="H157" s="288" t="s">
        <v>465</v>
      </c>
      <c r="I157" s="288" t="s">
        <v>466</v>
      </c>
      <c r="J157" s="288" t="s">
        <v>467</v>
      </c>
      <c r="K157" s="288" t="s">
        <v>468</v>
      </c>
    </row>
    <row r="158" spans="2:11" ht="15" hidden="1">
      <c r="B158" s="288" t="s">
        <v>469</v>
      </c>
      <c r="C158" s="288" t="s">
        <v>470</v>
      </c>
      <c r="F158" s="288" t="s">
        <v>471</v>
      </c>
      <c r="G158" s="288" t="s">
        <v>472</v>
      </c>
      <c r="H158" s="288" t="s">
        <v>473</v>
      </c>
      <c r="I158" s="288" t="s">
        <v>474</v>
      </c>
      <c r="J158" s="288" t="s">
        <v>475</v>
      </c>
      <c r="K158" s="288" t="s">
        <v>476</v>
      </c>
    </row>
    <row r="159" spans="2:11" ht="15" hidden="1">
      <c r="B159" s="288" t="s">
        <v>477</v>
      </c>
      <c r="G159" s="288" t="s">
        <v>478</v>
      </c>
      <c r="H159" s="288" t="s">
        <v>479</v>
      </c>
      <c r="I159" s="288" t="s">
        <v>480</v>
      </c>
      <c r="J159" s="288" t="s">
        <v>481</v>
      </c>
      <c r="K159" s="288" t="s">
        <v>482</v>
      </c>
    </row>
    <row r="160" spans="3:10" ht="15" hidden="1">
      <c r="C160" s="288" t="s">
        <v>483</v>
      </c>
      <c r="J160" s="288" t="s">
        <v>484</v>
      </c>
    </row>
    <row r="161" spans="3:10" ht="15" hidden="1">
      <c r="C161" s="288" t="s">
        <v>485</v>
      </c>
      <c r="I161" s="288" t="s">
        <v>486</v>
      </c>
      <c r="J161" s="288" t="s">
        <v>487</v>
      </c>
    </row>
    <row r="162" spans="2:10" ht="15" hidden="1">
      <c r="B162" s="369" t="s">
        <v>488</v>
      </c>
      <c r="C162" s="288" t="s">
        <v>489</v>
      </c>
      <c r="I162" s="288" t="s">
        <v>490</v>
      </c>
      <c r="J162" s="288" t="s">
        <v>491</v>
      </c>
    </row>
    <row r="163" spans="2:10" ht="15" hidden="1">
      <c r="B163" s="369" t="s">
        <v>492</v>
      </c>
      <c r="C163" s="288" t="s">
        <v>493</v>
      </c>
      <c r="D163" s="288" t="s">
        <v>494</v>
      </c>
      <c r="E163" s="288" t="s">
        <v>495</v>
      </c>
      <c r="I163" s="288" t="s">
        <v>496</v>
      </c>
      <c r="J163" s="288" t="s">
        <v>107</v>
      </c>
    </row>
    <row r="164" spans="2:9" ht="15" hidden="1">
      <c r="B164" s="369" t="s">
        <v>497</v>
      </c>
      <c r="D164" s="288" t="s">
        <v>498</v>
      </c>
      <c r="E164" s="288" t="s">
        <v>499</v>
      </c>
      <c r="H164" s="288" t="s">
        <v>359</v>
      </c>
      <c r="I164" s="288" t="s">
        <v>500</v>
      </c>
    </row>
    <row r="165" spans="2:10" ht="15" hidden="1">
      <c r="B165" s="369" t="s">
        <v>501</v>
      </c>
      <c r="D165" s="288" t="s">
        <v>502</v>
      </c>
      <c r="E165" s="288" t="s">
        <v>503</v>
      </c>
      <c r="H165" s="288" t="s">
        <v>369</v>
      </c>
      <c r="I165" s="288" t="s">
        <v>504</v>
      </c>
      <c r="J165" s="288" t="s">
        <v>505</v>
      </c>
    </row>
    <row r="166" spans="2:10" ht="15" hidden="1">
      <c r="B166" s="369" t="s">
        <v>506</v>
      </c>
      <c r="C166" s="288" t="s">
        <v>507</v>
      </c>
      <c r="D166" s="288" t="s">
        <v>508</v>
      </c>
      <c r="H166" s="288" t="s">
        <v>375</v>
      </c>
      <c r="I166" s="288" t="s">
        <v>509</v>
      </c>
      <c r="J166" s="288" t="s">
        <v>510</v>
      </c>
    </row>
    <row r="167" spans="2:9" ht="15" hidden="1">
      <c r="B167" s="369" t="s">
        <v>511</v>
      </c>
      <c r="C167" s="288" t="s">
        <v>512</v>
      </c>
      <c r="H167" s="288" t="s">
        <v>382</v>
      </c>
      <c r="I167" s="288" t="s">
        <v>513</v>
      </c>
    </row>
    <row r="168" spans="2:9" ht="15" hidden="1">
      <c r="B168" s="369" t="s">
        <v>514</v>
      </c>
      <c r="C168" s="288" t="s">
        <v>515</v>
      </c>
      <c r="E168" s="288" t="s">
        <v>516</v>
      </c>
      <c r="H168" s="288" t="s">
        <v>517</v>
      </c>
      <c r="I168" s="288" t="s">
        <v>518</v>
      </c>
    </row>
    <row r="169" spans="2:9" ht="15" hidden="1">
      <c r="B169" s="369" t="s">
        <v>519</v>
      </c>
      <c r="C169" s="288" t="s">
        <v>520</v>
      </c>
      <c r="E169" s="288" t="s">
        <v>521</v>
      </c>
      <c r="H169" s="288" t="s">
        <v>522</v>
      </c>
      <c r="I169" s="288" t="s">
        <v>523</v>
      </c>
    </row>
    <row r="170" spans="2:9" ht="15" hidden="1">
      <c r="B170" s="369" t="s">
        <v>524</v>
      </c>
      <c r="C170" s="288" t="s">
        <v>525</v>
      </c>
      <c r="E170" s="288" t="s">
        <v>526</v>
      </c>
      <c r="H170" s="288" t="s">
        <v>527</v>
      </c>
      <c r="I170" s="288" t="s">
        <v>528</v>
      </c>
    </row>
    <row r="171" spans="2:9" ht="15" hidden="1">
      <c r="B171" s="369" t="s">
        <v>529</v>
      </c>
      <c r="C171" s="288" t="s">
        <v>530</v>
      </c>
      <c r="E171" s="288" t="s">
        <v>531</v>
      </c>
      <c r="H171" s="288" t="s">
        <v>532</v>
      </c>
      <c r="I171" s="288" t="s">
        <v>533</v>
      </c>
    </row>
    <row r="172" spans="2:9" ht="15" hidden="1">
      <c r="B172" s="369" t="s">
        <v>534</v>
      </c>
      <c r="C172" s="288" t="s">
        <v>535</v>
      </c>
      <c r="E172" s="288" t="s">
        <v>536</v>
      </c>
      <c r="H172" s="288" t="s">
        <v>537</v>
      </c>
      <c r="I172" s="288" t="s">
        <v>538</v>
      </c>
    </row>
    <row r="173" spans="2:9" ht="15" hidden="1">
      <c r="B173" s="369" t="s">
        <v>539</v>
      </c>
      <c r="C173" s="288" t="s">
        <v>107</v>
      </c>
      <c r="E173" s="288" t="s">
        <v>540</v>
      </c>
      <c r="H173" s="288" t="s">
        <v>541</v>
      </c>
      <c r="I173" s="288" t="s">
        <v>542</v>
      </c>
    </row>
    <row r="174" spans="2:9" ht="15" hidden="1">
      <c r="B174" s="369" t="s">
        <v>543</v>
      </c>
      <c r="E174" s="288" t="s">
        <v>544</v>
      </c>
      <c r="H174" s="288" t="s">
        <v>545</v>
      </c>
      <c r="I174" s="288" t="s">
        <v>546</v>
      </c>
    </row>
    <row r="175" spans="2:9" ht="15" hidden="1">
      <c r="B175" s="369" t="s">
        <v>547</v>
      </c>
      <c r="E175" s="288" t="s">
        <v>548</v>
      </c>
      <c r="H175" s="288" t="s">
        <v>549</v>
      </c>
      <c r="I175" s="288" t="s">
        <v>550</v>
      </c>
    </row>
    <row r="176" spans="2:9" ht="15" hidden="1">
      <c r="B176" s="369" t="s">
        <v>551</v>
      </c>
      <c r="E176" s="288" t="s">
        <v>552</v>
      </c>
      <c r="H176" s="288" t="s">
        <v>553</v>
      </c>
      <c r="I176" s="288" t="s">
        <v>554</v>
      </c>
    </row>
    <row r="177" spans="2:9" ht="15" hidden="1">
      <c r="B177" s="369" t="s">
        <v>555</v>
      </c>
      <c r="H177" s="288" t="s">
        <v>556</v>
      </c>
      <c r="I177" s="288" t="s">
        <v>557</v>
      </c>
    </row>
    <row r="178" spans="2:8" ht="15" hidden="1">
      <c r="B178" s="369" t="s">
        <v>558</v>
      </c>
      <c r="H178" s="288" t="s">
        <v>559</v>
      </c>
    </row>
    <row r="179" spans="2:8" ht="15" hidden="1">
      <c r="B179" s="369" t="s">
        <v>560</v>
      </c>
      <c r="H179" s="288" t="s">
        <v>561</v>
      </c>
    </row>
    <row r="180" spans="2:8" ht="15" hidden="1">
      <c r="B180" s="369" t="s">
        <v>562</v>
      </c>
      <c r="H180" s="288" t="s">
        <v>563</v>
      </c>
    </row>
    <row r="181" spans="2:8" ht="15" hidden="1">
      <c r="B181" s="369" t="s">
        <v>564</v>
      </c>
      <c r="H181" s="288" t="s">
        <v>565</v>
      </c>
    </row>
    <row r="182" spans="2:8" ht="15" hidden="1">
      <c r="B182" s="369" t="s">
        <v>566</v>
      </c>
      <c r="D182" t="s">
        <v>567</v>
      </c>
      <c r="H182" s="288" t="s">
        <v>568</v>
      </c>
    </row>
    <row r="183" spans="2:8" ht="15" hidden="1">
      <c r="B183" s="369" t="s">
        <v>569</v>
      </c>
      <c r="D183" t="s">
        <v>570</v>
      </c>
      <c r="H183" s="288" t="s">
        <v>571</v>
      </c>
    </row>
    <row r="184" spans="2:8" ht="15" hidden="1">
      <c r="B184" s="369" t="s">
        <v>572</v>
      </c>
      <c r="D184" t="s">
        <v>573</v>
      </c>
      <c r="H184" s="288" t="s">
        <v>574</v>
      </c>
    </row>
    <row r="185" spans="2:8" ht="15" hidden="1">
      <c r="B185" s="369" t="s">
        <v>575</v>
      </c>
      <c r="D185" t="s">
        <v>570</v>
      </c>
      <c r="H185" s="288" t="s">
        <v>576</v>
      </c>
    </row>
    <row r="186" spans="2:4" ht="15" hidden="1">
      <c r="B186" s="369" t="s">
        <v>577</v>
      </c>
      <c r="D186" t="s">
        <v>578</v>
      </c>
    </row>
    <row r="187" spans="2:4" ht="15" hidden="1">
      <c r="B187" s="369" t="s">
        <v>579</v>
      </c>
      <c r="D187" t="s">
        <v>570</v>
      </c>
    </row>
    <row r="188" ht="15" hidden="1">
      <c r="B188" s="369" t="s">
        <v>580</v>
      </c>
    </row>
    <row r="189" ht="15" hidden="1">
      <c r="B189" s="369" t="s">
        <v>581</v>
      </c>
    </row>
    <row r="190" ht="15" hidden="1">
      <c r="B190" s="369" t="s">
        <v>582</v>
      </c>
    </row>
    <row r="191" ht="15" hidden="1">
      <c r="B191" s="369" t="s">
        <v>583</v>
      </c>
    </row>
    <row r="192" ht="15" hidden="1">
      <c r="B192" s="369" t="s">
        <v>584</v>
      </c>
    </row>
    <row r="193" ht="15" hidden="1">
      <c r="B193" s="369" t="s">
        <v>585</v>
      </c>
    </row>
    <row r="194" ht="15" hidden="1">
      <c r="B194" s="369" t="s">
        <v>586</v>
      </c>
    </row>
    <row r="195" ht="15" hidden="1">
      <c r="B195" s="369" t="s">
        <v>587</v>
      </c>
    </row>
    <row r="196" ht="15" hidden="1">
      <c r="B196" s="369" t="s">
        <v>588</v>
      </c>
    </row>
    <row r="197" ht="15" hidden="1">
      <c r="B197" s="369" t="s">
        <v>589</v>
      </c>
    </row>
    <row r="198" ht="15" hidden="1">
      <c r="B198" s="369" t="s">
        <v>590</v>
      </c>
    </row>
    <row r="199" ht="15" hidden="1">
      <c r="B199" s="369" t="s">
        <v>591</v>
      </c>
    </row>
    <row r="200" ht="15" hidden="1">
      <c r="B200" s="369" t="s">
        <v>592</v>
      </c>
    </row>
    <row r="201" ht="15" hidden="1">
      <c r="B201" s="369" t="s">
        <v>593</v>
      </c>
    </row>
    <row r="202" ht="15" hidden="1">
      <c r="B202" s="369" t="s">
        <v>594</v>
      </c>
    </row>
    <row r="203" ht="15" hidden="1">
      <c r="B203" s="369" t="s">
        <v>595</v>
      </c>
    </row>
    <row r="204" ht="15" hidden="1">
      <c r="B204" s="369" t="s">
        <v>596</v>
      </c>
    </row>
    <row r="205" ht="15" hidden="1">
      <c r="B205" s="369" t="s">
        <v>597</v>
      </c>
    </row>
    <row r="206" ht="15" hidden="1">
      <c r="B206" s="369" t="s">
        <v>598</v>
      </c>
    </row>
    <row r="207" ht="15" hidden="1">
      <c r="B207" s="369" t="s">
        <v>599</v>
      </c>
    </row>
    <row r="208" ht="15" hidden="1">
      <c r="B208" s="369" t="s">
        <v>600</v>
      </c>
    </row>
    <row r="209" ht="15" hidden="1">
      <c r="B209" s="369" t="s">
        <v>601</v>
      </c>
    </row>
    <row r="210" ht="15" hidden="1">
      <c r="B210" s="369" t="s">
        <v>602</v>
      </c>
    </row>
    <row r="211" ht="15" hidden="1">
      <c r="B211" s="369" t="s">
        <v>603</v>
      </c>
    </row>
    <row r="212" ht="15" hidden="1">
      <c r="B212" s="369" t="s">
        <v>604</v>
      </c>
    </row>
    <row r="213" ht="15" hidden="1">
      <c r="B213" s="369" t="s">
        <v>605</v>
      </c>
    </row>
    <row r="214" ht="15" hidden="1">
      <c r="B214" s="369" t="s">
        <v>606</v>
      </c>
    </row>
    <row r="215" ht="15" hidden="1">
      <c r="B215" s="369" t="s">
        <v>607</v>
      </c>
    </row>
    <row r="216" ht="15" hidden="1">
      <c r="B216" s="369" t="s">
        <v>608</v>
      </c>
    </row>
    <row r="217" ht="15" hidden="1">
      <c r="B217" s="369" t="s">
        <v>609</v>
      </c>
    </row>
    <row r="218" ht="15" hidden="1">
      <c r="B218" s="369" t="s">
        <v>610</v>
      </c>
    </row>
    <row r="219" ht="15" hidden="1">
      <c r="B219" s="369" t="s">
        <v>9</v>
      </c>
    </row>
    <row r="220" ht="15" hidden="1">
      <c r="B220" s="369" t="s">
        <v>611</v>
      </c>
    </row>
    <row r="221" ht="15" hidden="1">
      <c r="B221" s="369" t="s">
        <v>612</v>
      </c>
    </row>
    <row r="222" ht="15" hidden="1">
      <c r="B222" s="369" t="s">
        <v>613</v>
      </c>
    </row>
    <row r="223" ht="15" hidden="1">
      <c r="B223" s="369" t="s">
        <v>614</v>
      </c>
    </row>
    <row r="224" ht="15" hidden="1">
      <c r="B224" s="369" t="s">
        <v>615</v>
      </c>
    </row>
    <row r="225" ht="15" hidden="1">
      <c r="B225" s="369" t="s">
        <v>616</v>
      </c>
    </row>
    <row r="226" ht="15" hidden="1">
      <c r="B226" s="369" t="s">
        <v>617</v>
      </c>
    </row>
    <row r="227" ht="15" hidden="1">
      <c r="B227" s="369" t="s">
        <v>618</v>
      </c>
    </row>
    <row r="228" ht="15" hidden="1">
      <c r="B228" s="369" t="s">
        <v>619</v>
      </c>
    </row>
    <row r="229" ht="15" hidden="1">
      <c r="B229" s="369" t="s">
        <v>620</v>
      </c>
    </row>
    <row r="230" ht="15" hidden="1">
      <c r="B230" s="369" t="s">
        <v>621</v>
      </c>
    </row>
    <row r="231" ht="15" hidden="1">
      <c r="B231" s="369" t="s">
        <v>622</v>
      </c>
    </row>
    <row r="232" ht="15" hidden="1">
      <c r="B232" s="369" t="s">
        <v>623</v>
      </c>
    </row>
    <row r="233" ht="15" hidden="1">
      <c r="B233" s="369" t="s">
        <v>624</v>
      </c>
    </row>
    <row r="234" ht="15" hidden="1">
      <c r="B234" s="369" t="s">
        <v>625</v>
      </c>
    </row>
    <row r="235" ht="30" hidden="1">
      <c r="B235" s="369" t="s">
        <v>626</v>
      </c>
    </row>
    <row r="236" ht="15" hidden="1">
      <c r="B236" s="369" t="s">
        <v>627</v>
      </c>
    </row>
    <row r="237" ht="15" hidden="1">
      <c r="B237" s="369" t="s">
        <v>628</v>
      </c>
    </row>
    <row r="238" ht="15" hidden="1">
      <c r="B238" s="369" t="s">
        <v>629</v>
      </c>
    </row>
    <row r="239" ht="15" hidden="1">
      <c r="B239" s="369" t="s">
        <v>630</v>
      </c>
    </row>
    <row r="240" ht="15" hidden="1">
      <c r="B240" s="369" t="s">
        <v>631</v>
      </c>
    </row>
    <row r="241" ht="15" hidden="1">
      <c r="B241" s="369" t="s">
        <v>632</v>
      </c>
    </row>
    <row r="242" ht="15" hidden="1">
      <c r="B242" s="369" t="s">
        <v>633</v>
      </c>
    </row>
    <row r="243" ht="15" hidden="1">
      <c r="B243" s="369" t="s">
        <v>634</v>
      </c>
    </row>
    <row r="244" ht="15" hidden="1">
      <c r="B244" s="369" t="s">
        <v>635</v>
      </c>
    </row>
    <row r="245" ht="15" hidden="1">
      <c r="B245" s="369" t="s">
        <v>636</v>
      </c>
    </row>
    <row r="246" ht="15" hidden="1">
      <c r="B246" s="369" t="s">
        <v>637</v>
      </c>
    </row>
    <row r="247" ht="15" hidden="1">
      <c r="B247" s="369" t="s">
        <v>638</v>
      </c>
    </row>
    <row r="248" ht="15" hidden="1">
      <c r="B248" s="369" t="s">
        <v>639</v>
      </c>
    </row>
    <row r="249" ht="15" hidden="1">
      <c r="B249" s="369" t="s">
        <v>640</v>
      </c>
    </row>
    <row r="250" ht="30" hidden="1">
      <c r="B250" s="369" t="s">
        <v>641</v>
      </c>
    </row>
    <row r="251" ht="15" hidden="1">
      <c r="B251" s="369" t="s">
        <v>642</v>
      </c>
    </row>
    <row r="252" ht="15" hidden="1">
      <c r="B252" s="369" t="s">
        <v>643</v>
      </c>
    </row>
    <row r="253" ht="15" hidden="1">
      <c r="B253" s="369" t="s">
        <v>644</v>
      </c>
    </row>
    <row r="254" ht="15" hidden="1">
      <c r="B254" s="369" t="s">
        <v>645</v>
      </c>
    </row>
    <row r="255" ht="15" hidden="1">
      <c r="B255" s="369" t="s">
        <v>646</v>
      </c>
    </row>
    <row r="256" ht="15" hidden="1">
      <c r="B256" s="369" t="s">
        <v>647</v>
      </c>
    </row>
    <row r="257" ht="15" hidden="1">
      <c r="B257" s="369" t="s">
        <v>648</v>
      </c>
    </row>
    <row r="258" ht="15" hidden="1">
      <c r="B258" s="369" t="s">
        <v>649</v>
      </c>
    </row>
    <row r="259" ht="15" hidden="1">
      <c r="B259" s="369" t="s">
        <v>650</v>
      </c>
    </row>
    <row r="260" ht="15" hidden="1">
      <c r="B260" s="369" t="s">
        <v>651</v>
      </c>
    </row>
    <row r="261" ht="15" hidden="1">
      <c r="B261" s="369" t="s">
        <v>652</v>
      </c>
    </row>
    <row r="262" ht="15" hidden="1">
      <c r="B262" s="369" t="s">
        <v>653</v>
      </c>
    </row>
    <row r="263" ht="15" hidden="1">
      <c r="B263" s="369" t="s">
        <v>654</v>
      </c>
    </row>
    <row r="264" ht="15" hidden="1">
      <c r="B264" s="369" t="s">
        <v>655</v>
      </c>
    </row>
    <row r="265" ht="15" hidden="1">
      <c r="B265" s="369" t="s">
        <v>656</v>
      </c>
    </row>
    <row r="266" ht="15" hidden="1">
      <c r="B266" s="369" t="s">
        <v>657</v>
      </c>
    </row>
    <row r="267" ht="15" hidden="1">
      <c r="B267" s="369" t="s">
        <v>658</v>
      </c>
    </row>
    <row r="268" ht="15" hidden="1">
      <c r="B268" s="369" t="s">
        <v>659</v>
      </c>
    </row>
    <row r="269" ht="15" hidden="1">
      <c r="B269" s="369" t="s">
        <v>660</v>
      </c>
    </row>
    <row r="270" ht="15" hidden="1">
      <c r="B270" s="369" t="s">
        <v>661</v>
      </c>
    </row>
    <row r="271" ht="15" hidden="1">
      <c r="B271" s="369" t="s">
        <v>662</v>
      </c>
    </row>
    <row r="272" ht="15" hidden="1">
      <c r="B272" s="369" t="s">
        <v>663</v>
      </c>
    </row>
    <row r="273" ht="15" hidden="1">
      <c r="B273" s="369" t="s">
        <v>664</v>
      </c>
    </row>
    <row r="274" ht="15" hidden="1">
      <c r="B274" s="369" t="s">
        <v>665</v>
      </c>
    </row>
    <row r="275" ht="15" hidden="1">
      <c r="B275" s="369" t="s">
        <v>666</v>
      </c>
    </row>
    <row r="276" ht="15" hidden="1">
      <c r="B276" s="369" t="s">
        <v>667</v>
      </c>
    </row>
    <row r="277" ht="15" hidden="1">
      <c r="B277" s="369" t="s">
        <v>668</v>
      </c>
    </row>
    <row r="278" ht="15" hidden="1">
      <c r="B278" s="369" t="s">
        <v>669</v>
      </c>
    </row>
    <row r="279" ht="15" hidden="1">
      <c r="B279" s="369" t="s">
        <v>670</v>
      </c>
    </row>
    <row r="280" ht="15" hidden="1">
      <c r="B280" s="369" t="s">
        <v>671</v>
      </c>
    </row>
    <row r="281" ht="15" hidden="1">
      <c r="B281" s="369" t="s">
        <v>672</v>
      </c>
    </row>
    <row r="282" ht="15" hidden="1">
      <c r="B282" s="369" t="s">
        <v>673</v>
      </c>
    </row>
    <row r="283" ht="15" hidden="1">
      <c r="B283" s="369" t="s">
        <v>674</v>
      </c>
    </row>
    <row r="284" ht="15" hidden="1">
      <c r="B284" s="369" t="s">
        <v>675</v>
      </c>
    </row>
    <row r="285" ht="15" hidden="1">
      <c r="B285" s="369" t="s">
        <v>676</v>
      </c>
    </row>
    <row r="286" ht="15" hidden="1">
      <c r="B286" s="369" t="s">
        <v>677</v>
      </c>
    </row>
    <row r="287" ht="15" hidden="1">
      <c r="B287" s="369" t="s">
        <v>678</v>
      </c>
    </row>
    <row r="288" ht="15" hidden="1">
      <c r="B288" s="369" t="s">
        <v>679</v>
      </c>
    </row>
    <row r="289" ht="15" hidden="1">
      <c r="B289" s="369" t="s">
        <v>680</v>
      </c>
    </row>
    <row r="290" ht="15" hidden="1">
      <c r="B290" s="369" t="s">
        <v>681</v>
      </c>
    </row>
    <row r="291" ht="15" hidden="1">
      <c r="B291" s="369" t="s">
        <v>682</v>
      </c>
    </row>
    <row r="292" ht="15" hidden="1">
      <c r="B292" s="369" t="s">
        <v>683</v>
      </c>
    </row>
    <row r="293" ht="15" hidden="1">
      <c r="B293" s="369" t="s">
        <v>684</v>
      </c>
    </row>
    <row r="294" ht="15" hidden="1">
      <c r="B294" s="369" t="s">
        <v>685</v>
      </c>
    </row>
    <row r="295" ht="15" hidden="1">
      <c r="B295" s="369" t="s">
        <v>686</v>
      </c>
    </row>
    <row r="296" ht="15" hidden="1">
      <c r="B296" s="369" t="s">
        <v>687</v>
      </c>
    </row>
    <row r="297" ht="15" hidden="1">
      <c r="B297" s="369" t="s">
        <v>688</v>
      </c>
    </row>
    <row r="298" ht="15" hidden="1">
      <c r="B298" s="369" t="s">
        <v>689</v>
      </c>
    </row>
    <row r="299" ht="15" hidden="1">
      <c r="B299" s="369" t="s">
        <v>690</v>
      </c>
    </row>
    <row r="300" ht="15" hidden="1">
      <c r="B300" s="369" t="s">
        <v>691</v>
      </c>
    </row>
    <row r="301" ht="15" hidden="1">
      <c r="B301" s="369" t="s">
        <v>692</v>
      </c>
    </row>
    <row r="302" ht="15" hidden="1">
      <c r="B302" s="369" t="s">
        <v>693</v>
      </c>
    </row>
    <row r="303" ht="15" hidden="1">
      <c r="B303" s="369" t="s">
        <v>694</v>
      </c>
    </row>
    <row r="304" ht="15" hidden="1">
      <c r="B304" s="369" t="s">
        <v>695</v>
      </c>
    </row>
    <row r="305" ht="15" hidden="1">
      <c r="B305" s="369" t="s">
        <v>696</v>
      </c>
    </row>
    <row r="306" ht="15" hidden="1">
      <c r="B306" s="369" t="s">
        <v>697</v>
      </c>
    </row>
    <row r="307" ht="15" hidden="1">
      <c r="B307" s="369" t="s">
        <v>698</v>
      </c>
    </row>
    <row r="308" ht="15" hidden="1">
      <c r="B308" s="369" t="s">
        <v>699</v>
      </c>
    </row>
    <row r="309" ht="15" hidden="1">
      <c r="B309" s="369" t="s">
        <v>700</v>
      </c>
    </row>
    <row r="310" ht="15" hidden="1">
      <c r="B310" s="369" t="s">
        <v>701</v>
      </c>
    </row>
    <row r="311" ht="30" hidden="1">
      <c r="B311" s="369" t="s">
        <v>702</v>
      </c>
    </row>
    <row r="312" ht="15" hidden="1">
      <c r="B312" s="369" t="s">
        <v>703</v>
      </c>
    </row>
    <row r="313" ht="15" hidden="1">
      <c r="B313" s="369" t="s">
        <v>704</v>
      </c>
    </row>
    <row r="314" ht="15" hidden="1">
      <c r="B314" s="369" t="s">
        <v>705</v>
      </c>
    </row>
    <row r="315" ht="15" hidden="1">
      <c r="B315" s="369" t="s">
        <v>706</v>
      </c>
    </row>
    <row r="316" ht="15" hidden="1">
      <c r="B316" s="369" t="s">
        <v>707</v>
      </c>
    </row>
    <row r="317" ht="15" hidden="1">
      <c r="B317" s="369" t="s">
        <v>708</v>
      </c>
    </row>
    <row r="318" ht="15" hidden="1">
      <c r="B318" s="369" t="s">
        <v>709</v>
      </c>
    </row>
    <row r="319" ht="15" hidden="1">
      <c r="B319" s="369" t="s">
        <v>710</v>
      </c>
    </row>
    <row r="320" ht="15" hidden="1">
      <c r="B320" s="369" t="s">
        <v>711</v>
      </c>
    </row>
    <row r="321" ht="15" hidden="1"/>
  </sheetData>
  <sheetProtection/>
  <mergeCells count="352">
    <mergeCell ref="C2:G2"/>
    <mergeCell ref="C3:G3"/>
    <mergeCell ref="B6:G6"/>
    <mergeCell ref="B7:G7"/>
    <mergeCell ref="B8:G8"/>
    <mergeCell ref="B10:C10"/>
    <mergeCell ref="D19:G19"/>
    <mergeCell ref="H19:K19"/>
    <mergeCell ref="L19:O19"/>
    <mergeCell ref="P19:S19"/>
    <mergeCell ref="B20:B23"/>
    <mergeCell ref="C20:C23"/>
    <mergeCell ref="D25:G25"/>
    <mergeCell ref="H25:K25"/>
    <mergeCell ref="L25:O25"/>
    <mergeCell ref="P25:S25"/>
    <mergeCell ref="B26:B28"/>
    <mergeCell ref="C26:C28"/>
    <mergeCell ref="D26:E26"/>
    <mergeCell ref="H26:I26"/>
    <mergeCell ref="L26:M26"/>
    <mergeCell ref="P26:Q26"/>
    <mergeCell ref="F27:F28"/>
    <mergeCell ref="G27:G28"/>
    <mergeCell ref="J27:J28"/>
    <mergeCell ref="K27:K28"/>
    <mergeCell ref="N27:N28"/>
    <mergeCell ref="O27:O28"/>
    <mergeCell ref="R27:R28"/>
    <mergeCell ref="S27:S28"/>
    <mergeCell ref="B29:B38"/>
    <mergeCell ref="C29:C38"/>
    <mergeCell ref="B39:B50"/>
    <mergeCell ref="C39:C50"/>
    <mergeCell ref="D40:D41"/>
    <mergeCell ref="E40:E41"/>
    <mergeCell ref="H40:H41"/>
    <mergeCell ref="I40:I41"/>
    <mergeCell ref="D43:D44"/>
    <mergeCell ref="E43:E44"/>
    <mergeCell ref="H43:H44"/>
    <mergeCell ref="I43:I44"/>
    <mergeCell ref="L43:L44"/>
    <mergeCell ref="M43:M44"/>
    <mergeCell ref="P46:P47"/>
    <mergeCell ref="Q46:Q47"/>
    <mergeCell ref="L40:L41"/>
    <mergeCell ref="M40:M41"/>
    <mergeCell ref="P40:P41"/>
    <mergeCell ref="Q40:Q41"/>
    <mergeCell ref="L49:L50"/>
    <mergeCell ref="M49:M50"/>
    <mergeCell ref="P43:P44"/>
    <mergeCell ref="Q43:Q44"/>
    <mergeCell ref="D46:D47"/>
    <mergeCell ref="E46:E47"/>
    <mergeCell ref="H46:H47"/>
    <mergeCell ref="I46:I47"/>
    <mergeCell ref="L46:L47"/>
    <mergeCell ref="M46:M47"/>
    <mergeCell ref="P49:P50"/>
    <mergeCell ref="Q49:Q50"/>
    <mergeCell ref="D52:G52"/>
    <mergeCell ref="H52:K52"/>
    <mergeCell ref="L52:O52"/>
    <mergeCell ref="P52:S52"/>
    <mergeCell ref="D49:D50"/>
    <mergeCell ref="E49:E50"/>
    <mergeCell ref="H49:H50"/>
    <mergeCell ref="I49:I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B56:B59"/>
    <mergeCell ref="C56:C57"/>
    <mergeCell ref="F56:G56"/>
    <mergeCell ref="J56:K56"/>
    <mergeCell ref="N56:O56"/>
    <mergeCell ref="R56:S56"/>
    <mergeCell ref="F57:G57"/>
    <mergeCell ref="J57:K57"/>
    <mergeCell ref="N57:O57"/>
    <mergeCell ref="R57:S57"/>
    <mergeCell ref="C58:C59"/>
    <mergeCell ref="D61:G61"/>
    <mergeCell ref="H61:K61"/>
    <mergeCell ref="L61:O61"/>
    <mergeCell ref="P61:S61"/>
    <mergeCell ref="B62:B63"/>
    <mergeCell ref="C62:C63"/>
    <mergeCell ref="D62:E62"/>
    <mergeCell ref="F62:G62"/>
    <mergeCell ref="H62:I62"/>
    <mergeCell ref="J62:K62"/>
    <mergeCell ref="L62:M62"/>
    <mergeCell ref="N62:O62"/>
    <mergeCell ref="P62:Q62"/>
    <mergeCell ref="R62:S62"/>
    <mergeCell ref="D63:E63"/>
    <mergeCell ref="F63:G63"/>
    <mergeCell ref="H63:I63"/>
    <mergeCell ref="J63:K63"/>
    <mergeCell ref="L63:M63"/>
    <mergeCell ref="N63:O63"/>
    <mergeCell ref="P63:Q63"/>
    <mergeCell ref="R63:S63"/>
    <mergeCell ref="B64:B65"/>
    <mergeCell ref="C64:C65"/>
    <mergeCell ref="F64:G64"/>
    <mergeCell ref="J64:K64"/>
    <mergeCell ref="N64:O64"/>
    <mergeCell ref="R64:S64"/>
    <mergeCell ref="F65:G65"/>
    <mergeCell ref="J65:K65"/>
    <mergeCell ref="N65:O65"/>
    <mergeCell ref="R65:S65"/>
    <mergeCell ref="D67:G67"/>
    <mergeCell ref="H67:K67"/>
    <mergeCell ref="L67:O67"/>
    <mergeCell ref="P67:S67"/>
    <mergeCell ref="B68:B76"/>
    <mergeCell ref="C68:C69"/>
    <mergeCell ref="F68:G68"/>
    <mergeCell ref="J68:K68"/>
    <mergeCell ref="N68:O68"/>
    <mergeCell ref="R68:S68"/>
    <mergeCell ref="F69:G69"/>
    <mergeCell ref="J69:K69"/>
    <mergeCell ref="N69:O69"/>
    <mergeCell ref="R69:S69"/>
    <mergeCell ref="C70:C76"/>
    <mergeCell ref="F70:G70"/>
    <mergeCell ref="J70:K70"/>
    <mergeCell ref="N70:O70"/>
    <mergeCell ref="R70:S70"/>
    <mergeCell ref="F71:G71"/>
    <mergeCell ref="J71:K71"/>
    <mergeCell ref="N71:O71"/>
    <mergeCell ref="R71:S71"/>
    <mergeCell ref="F72:G72"/>
    <mergeCell ref="J72:K72"/>
    <mergeCell ref="N72:O72"/>
    <mergeCell ref="R72:S72"/>
    <mergeCell ref="F73:G73"/>
    <mergeCell ref="J73:K73"/>
    <mergeCell ref="N73:O73"/>
    <mergeCell ref="R73:S73"/>
    <mergeCell ref="F74:G74"/>
    <mergeCell ref="J74:K74"/>
    <mergeCell ref="N74:O74"/>
    <mergeCell ref="R74:S74"/>
    <mergeCell ref="F75:G75"/>
    <mergeCell ref="J75:K75"/>
    <mergeCell ref="N75:O75"/>
    <mergeCell ref="R75:S75"/>
    <mergeCell ref="F76:G76"/>
    <mergeCell ref="J76:K76"/>
    <mergeCell ref="N76:O76"/>
    <mergeCell ref="R76:S76"/>
    <mergeCell ref="B77:B83"/>
    <mergeCell ref="C77:C83"/>
    <mergeCell ref="E77:F77"/>
    <mergeCell ref="I77:J77"/>
    <mergeCell ref="M77:N77"/>
    <mergeCell ref="Q77:R77"/>
    <mergeCell ref="E78:F78"/>
    <mergeCell ref="I78:J78"/>
    <mergeCell ref="M78:N78"/>
    <mergeCell ref="Q78:R78"/>
    <mergeCell ref="E79:F79"/>
    <mergeCell ref="I79:J79"/>
    <mergeCell ref="M79:N79"/>
    <mergeCell ref="Q79:R79"/>
    <mergeCell ref="E80:F80"/>
    <mergeCell ref="I80:J80"/>
    <mergeCell ref="M80:N80"/>
    <mergeCell ref="Q80:R80"/>
    <mergeCell ref="E81:F81"/>
    <mergeCell ref="I81:J81"/>
    <mergeCell ref="M81:N81"/>
    <mergeCell ref="Q81:R81"/>
    <mergeCell ref="E82:F82"/>
    <mergeCell ref="I82:J82"/>
    <mergeCell ref="M82:N82"/>
    <mergeCell ref="Q82:R82"/>
    <mergeCell ref="E83:F83"/>
    <mergeCell ref="I83:J83"/>
    <mergeCell ref="M83:N83"/>
    <mergeCell ref="Q83:R83"/>
    <mergeCell ref="D85:G85"/>
    <mergeCell ref="H85:K85"/>
    <mergeCell ref="L85:O85"/>
    <mergeCell ref="P85:S85"/>
    <mergeCell ref="B86:B87"/>
    <mergeCell ref="C86:C87"/>
    <mergeCell ref="D86:E86"/>
    <mergeCell ref="H86:I86"/>
    <mergeCell ref="L86:M86"/>
    <mergeCell ref="P86:Q86"/>
    <mergeCell ref="D87:E87"/>
    <mergeCell ref="B88:B99"/>
    <mergeCell ref="C88:C99"/>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R89:R90"/>
    <mergeCell ref="S89:S90"/>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D98:D99"/>
    <mergeCell ref="E98:E99"/>
    <mergeCell ref="F98:F99"/>
    <mergeCell ref="G98:G99"/>
    <mergeCell ref="H98:H99"/>
    <mergeCell ref="I98:I99"/>
    <mergeCell ref="J98:J99"/>
    <mergeCell ref="K98:K99"/>
    <mergeCell ref="L98:L99"/>
    <mergeCell ref="M98:M99"/>
    <mergeCell ref="N98:N99"/>
    <mergeCell ref="O98:O99"/>
    <mergeCell ref="P98:P99"/>
    <mergeCell ref="Q98:Q99"/>
    <mergeCell ref="R98:R99"/>
    <mergeCell ref="S98:S99"/>
    <mergeCell ref="D101:G101"/>
    <mergeCell ref="H101:K101"/>
    <mergeCell ref="L101:O101"/>
    <mergeCell ref="P101:S101"/>
    <mergeCell ref="B102:B111"/>
    <mergeCell ref="C102:C103"/>
    <mergeCell ref="F102:G102"/>
    <mergeCell ref="J102:K102"/>
    <mergeCell ref="N102:O102"/>
    <mergeCell ref="R102:S102"/>
    <mergeCell ref="F103:G103"/>
    <mergeCell ref="J103:K103"/>
    <mergeCell ref="N103:O103"/>
    <mergeCell ref="R103:S103"/>
    <mergeCell ref="C104:C111"/>
    <mergeCell ref="B112:B121"/>
    <mergeCell ref="C112:C113"/>
    <mergeCell ref="C114:C121"/>
    <mergeCell ref="E114:F114"/>
    <mergeCell ref="I114:J114"/>
    <mergeCell ref="M114:N114"/>
    <mergeCell ref="E117:F117"/>
    <mergeCell ref="I117:J117"/>
    <mergeCell ref="M117:N117"/>
    <mergeCell ref="E120:F120"/>
    <mergeCell ref="R114:S114"/>
    <mergeCell ref="E115:F115"/>
    <mergeCell ref="I115:J115"/>
    <mergeCell ref="M115:N115"/>
    <mergeCell ref="R115:S115"/>
    <mergeCell ref="E116:F116"/>
    <mergeCell ref="I116:J116"/>
    <mergeCell ref="M116:N116"/>
    <mergeCell ref="R116:S116"/>
    <mergeCell ref="R117:S117"/>
    <mergeCell ref="E118:F118"/>
    <mergeCell ref="I118:J118"/>
    <mergeCell ref="M118:N118"/>
    <mergeCell ref="R118:S118"/>
    <mergeCell ref="E119:F119"/>
    <mergeCell ref="I119:J119"/>
    <mergeCell ref="M119:N119"/>
    <mergeCell ref="R119:S119"/>
    <mergeCell ref="I120:J120"/>
    <mergeCell ref="M120:N120"/>
    <mergeCell ref="R120:S120"/>
    <mergeCell ref="E121:F121"/>
    <mergeCell ref="I121:J121"/>
    <mergeCell ref="M121:N121"/>
    <mergeCell ref="R121:S121"/>
    <mergeCell ref="D123:G123"/>
    <mergeCell ref="H123:K123"/>
    <mergeCell ref="L123:O123"/>
    <mergeCell ref="P123:S123"/>
    <mergeCell ref="B124:B125"/>
    <mergeCell ref="C124:C125"/>
    <mergeCell ref="D124:G124"/>
    <mergeCell ref="H124:K124"/>
    <mergeCell ref="L124:O124"/>
    <mergeCell ref="P124:S124"/>
    <mergeCell ref="B126:B129"/>
    <mergeCell ref="C126:C127"/>
    <mergeCell ref="C128:C129"/>
    <mergeCell ref="E128:F128"/>
    <mergeCell ref="I128:J128"/>
    <mergeCell ref="M128:N128"/>
    <mergeCell ref="Q128:R128"/>
    <mergeCell ref="E129:F129"/>
    <mergeCell ref="I129:J129"/>
    <mergeCell ref="M129:N129"/>
    <mergeCell ref="Q129:R129"/>
    <mergeCell ref="D125:G125"/>
    <mergeCell ref="H125:K125"/>
    <mergeCell ref="L125:O125"/>
    <mergeCell ref="P125:S125"/>
  </mergeCells>
  <conditionalFormatting sqref="E136">
    <cfRule type="iconSet" priority="1" dxfId="0">
      <iconSet iconSet="4ArrowsGray">
        <cfvo type="percent" val="0"/>
        <cfvo type="percent" val="25"/>
        <cfvo type="percent" val="50"/>
        <cfvo type="percent" val="75"/>
      </iconSet>
    </cfRule>
  </conditionalFormatting>
  <dataValidations count="64">
    <dataValidation type="list" allowBlank="1" showInputMessage="1" showErrorMessage="1" prompt="Select overall effectiveness" error="Select from the drop-down list.&#10;" sqref="G27:G28 K27:K28 O27:O28 S27:S28">
      <formula1>$K$155:$K$159</formula1>
    </dataValidation>
    <dataValidation allowBlank="1" showInputMessage="1" showErrorMessage="1" prompt="Enter the name of the Implementing Entity&#10;"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K127 O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Q27 Q21:S21 M27 I27 M21:O21 I21:K21">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formula1>$H$164:$H$185</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1" max="1" width="2.421875" style="0" customWidth="1"/>
    <col min="2" max="2" width="109.28125" style="0" customWidth="1"/>
    <col min="3" max="3" width="2.421875" style="0" customWidth="1"/>
  </cols>
  <sheetData>
    <row r="1" ht="16.5" thickBot="1">
      <c r="B1" s="167" t="s">
        <v>51</v>
      </c>
    </row>
    <row r="2" ht="306.75" thickBot="1">
      <c r="B2" s="38" t="s">
        <v>52</v>
      </c>
    </row>
    <row r="3" ht="16.5" thickBot="1">
      <c r="B3" s="167" t="s">
        <v>53</v>
      </c>
    </row>
    <row r="4" ht="243" thickBot="1">
      <c r="B4" s="39" t="s">
        <v>128</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2015-08-27T21:28:40Z</cp:lastPrinted>
  <dcterms:created xsi:type="dcterms:W3CDTF">2010-11-30T14:15:01Z</dcterms:created>
  <dcterms:modified xsi:type="dcterms:W3CDTF">2016-02-05T17:32:29Z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Cristina G. Dengel</vt:lpwstr>
  </property>
  <property fmtid="{D5CDD505-2E9C-101B-9397-08002B2CF9AE}" pid="3" name="Order">
    <vt:lpwstr>8700.00000000000</vt:lpwstr>
  </property>
  <property fmtid="{D5CDD505-2E9C-101B-9397-08002B2CF9AE}" pid="4" name="display_urn:schemas-microsoft-com:office:office#Author">
    <vt:lpwstr>Cristina G. Dengel</vt:lpwstr>
  </property>
  <property fmtid="{D5CDD505-2E9C-101B-9397-08002B2CF9AE}" pid="5" name="i008215bacac45029ee8cafff4c8e93b">
    <vt:lpwstr>GEF - Global Environment Facility|9f323ca6-1e1c-45a7-a1ba-5f59196854eb</vt:lpwstr>
  </property>
  <property fmtid="{D5CDD505-2E9C-101B-9397-08002B2CF9AE}" pid="6" name="TaxCatchAll">
    <vt:lpwstr>-1;#GEF - Global Environment Facility</vt:lpwstr>
  </property>
  <property fmtid="{D5CDD505-2E9C-101B-9397-08002B2CF9AE}" pid="7" name="Fund">
    <vt:lpwstr>AF</vt:lpwstr>
  </property>
  <property fmtid="{D5CDD505-2E9C-101B-9397-08002B2CF9AE}" pid="8" name="Confidential">
    <vt:lpwstr>0</vt:lpwstr>
  </property>
  <property fmtid="{D5CDD505-2E9C-101B-9397-08002B2CF9AE}" pid="9" name="PPFDocumentType">
    <vt:lpwstr>84</vt:lpwstr>
  </property>
  <property fmtid="{D5CDD505-2E9C-101B-9397-08002B2CF9AE}" pid="10" name="ProjectId">
    <vt:lpwstr>62</vt:lpwstr>
  </property>
  <property fmtid="{D5CDD505-2E9C-101B-9397-08002B2CF9AE}" pid="11" name="Application">
    <vt:lpwstr>Allocation</vt:lpwstr>
  </property>
  <property fmtid="{D5CDD505-2E9C-101B-9397-08002B2CF9AE}" pid="12" name="WBDocsApproverName">
    <vt:lpwstr>000384891</vt:lpwstr>
  </property>
  <property fmtid="{D5CDD505-2E9C-101B-9397-08002B2CF9AE}" pid="13" name="DocAuthor_WBDocs">
    <vt:lpwstr>Adaptation Fund Board Secretariat</vt:lpwstr>
  </property>
  <property fmtid="{D5CDD505-2E9C-101B-9397-08002B2CF9AE}" pid="14" name="SentToWBDocs">
    <vt:lpwstr>Yes</vt:lpwstr>
  </property>
  <property fmtid="{D5CDD505-2E9C-101B-9397-08002B2CF9AE}" pid="15" name="Fund_WBDocs">
    <vt:lpwstr>AF</vt:lpwstr>
  </property>
  <property fmtid="{D5CDD505-2E9C-101B-9397-08002B2CF9AE}" pid="16" name="DocStatus">
    <vt:lpwstr>Completed</vt:lpwstr>
  </property>
  <property fmtid="{D5CDD505-2E9C-101B-9397-08002B2CF9AE}" pid="17" name="WorkflowChangePath">
    <vt:lpwstr>d66e7e90-a8cf-400b-936b-23656924d7fb,3;d66e7e90-a8cf-400b-936b-23656924d7fb,3;d66e7e90-a8cf-400b-936b-23656924d7fb,3;d66e7e90-a8cf-400b-936b-23656924d7fb,3;d66e7e90-a8cf-400b-936b-23656924d7fb,3;d66e7e90-a8cf-400b-936b-23656924d7fb,3;d66e7e90-a8cf-400b-93</vt:lpwstr>
  </property>
  <property fmtid="{D5CDD505-2E9C-101B-9397-08002B2CF9AE}" pid="18" name="PublicDoc">
    <vt:lpwstr>Yes</vt:lpwstr>
  </property>
  <property fmtid="{D5CDD505-2E9C-101B-9397-08002B2CF9AE}" pid="19" name="DocumentType_WBDocs">
    <vt:lpwstr>Project Status Report</vt:lpwstr>
  </property>
  <property fmtid="{D5CDD505-2E9C-101B-9397-08002B2CF9AE}" pid="20" name="WBDocsDocURL">
    <vt:lpwstr>http://wbdocsservices.worldbank.org/services?I4_SERVICE=VC&amp;I4_KEY=TF069013&amp;I4_DOCID=090224b088874e8b</vt:lpwstr>
  </property>
  <property fmtid="{D5CDD505-2E9C-101B-9397-08002B2CF9AE}" pid="21" name="UpdatedtoDB">
    <vt:lpwstr>Yes</vt:lpwstr>
  </property>
  <property fmtid="{D5CDD505-2E9C-101B-9397-08002B2CF9AE}" pid="22" name="SentToWBDocsPublic">
    <vt:lpwstr>Yes</vt:lpwstr>
  </property>
  <property fmtid="{D5CDD505-2E9C-101B-9397-08002B2CF9AE}" pid="23" name="WBDocsDocURLPublicOnly">
    <vt:lpwstr>http://pubdocs.worldbank.org/en/828411628106636783/62-PPR-HONDURAS-AF-2015-10-Nov-2015-no-procurement.xls</vt:lpwstr>
  </property>
</Properties>
</file>